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2020-2023\Rendición de Cuentas\Seguimiento a la MIR 2024 (solicitada por CONEVAL)\"/>
    </mc:Choice>
  </mc:AlternateContent>
  <xr:revisionPtr revIDLastSave="0" documentId="13_ncr:1_{D4C81EB3-449A-4DD6-9F2B-415C103C6C14}" xr6:coauthVersionLast="47" xr6:coauthVersionMax="47" xr10:uidLastSave="{00000000-0000-0000-0000-000000000000}"/>
  <bookViews>
    <workbookView xWindow="-120" yWindow="-120" windowWidth="29040" windowHeight="15840" tabRatio="872" xr2:uid="{33BBC7DD-08DB-4240-AE92-939FC4775F40}"/>
  </bookViews>
  <sheets>
    <sheet name="Resumen" sheetId="1" r:id="rId1"/>
    <sheet name="F01.1" sheetId="28" r:id="rId2"/>
    <sheet name="P01.1 y P01.2" sheetId="2" r:id="rId3"/>
    <sheet name="C01.1 y A04.1" sheetId="22" r:id="rId4"/>
    <sheet name="C01.2" sheetId="24" r:id="rId5"/>
    <sheet name="C01.3" sheetId="25" r:id="rId6"/>
    <sheet name="C01.4" sheetId="7" r:id="rId7"/>
    <sheet name="C04.1" sheetId="8" r:id="rId8"/>
    <sheet name="C04.2" sheetId="9" r:id="rId9"/>
    <sheet name="C04.3" sheetId="10" r:id="rId10"/>
    <sheet name="C05.1" sheetId="11" r:id="rId11"/>
    <sheet name="C06.1" sheetId="26" r:id="rId12"/>
    <sheet name="C07.1 y A01.1" sheetId="12" r:id="rId13"/>
    <sheet name="A01.1" sheetId="13" state="hidden" r:id="rId14"/>
    <sheet name="A02.1" sheetId="21" r:id="rId15"/>
    <sheet name="A03.1" sheetId="6" r:id="rId16"/>
    <sheet name="A05.1" sheetId="16" r:id="rId17"/>
    <sheet name="A01.4" sheetId="17" r:id="rId18"/>
    <sheet name="A01.5" sheetId="18" r:id="rId19"/>
    <sheet name="A01.6" sheetId="19" r:id="rId20"/>
    <sheet name="A01.7" sheetId="27" r:id="rId21"/>
  </sheets>
  <definedNames>
    <definedName name="_xlnm.Print_Area" localSheetId="14">'A02.1'!#REF!</definedName>
    <definedName name="_xlnm.Print_Area" localSheetId="0">Resumen!#REF!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27" l="1"/>
  <c r="Q15" i="27"/>
  <c r="Q14" i="19"/>
  <c r="Q15" i="19"/>
  <c r="Q16" i="18"/>
  <c r="Q15" i="18"/>
  <c r="Q16" i="17"/>
  <c r="Q15" i="17"/>
  <c r="Q17" i="16"/>
  <c r="Q16" i="16"/>
  <c r="Q16" i="6"/>
  <c r="Q15" i="6"/>
  <c r="P13" i="21"/>
  <c r="P12" i="21"/>
  <c r="Q30" i="12"/>
  <c r="Q29" i="12"/>
  <c r="Q16" i="12"/>
  <c r="Q15" i="12"/>
  <c r="Q15" i="26"/>
  <c r="Q14" i="26"/>
  <c r="Q16" i="11"/>
  <c r="Q15" i="11"/>
  <c r="Q17" i="10"/>
  <c r="Q16" i="10"/>
  <c r="Q17" i="9"/>
  <c r="Q16" i="9"/>
  <c r="P14" i="8"/>
  <c r="P13" i="8"/>
  <c r="Q17" i="7"/>
  <c r="Q16" i="7"/>
  <c r="P14" i="25"/>
  <c r="P13" i="25"/>
  <c r="S19" i="24"/>
  <c r="S18" i="24"/>
  <c r="P26" i="22"/>
  <c r="P25" i="22"/>
  <c r="P12" i="22"/>
  <c r="P11" i="22"/>
  <c r="Q29" i="2"/>
  <c r="Q28" i="2"/>
  <c r="Q17" i="2"/>
  <c r="Q16" i="2"/>
  <c r="S14" i="28" l="1"/>
  <c r="S16" i="28"/>
  <c r="S19" i="28" s="1"/>
  <c r="S15" i="28"/>
  <c r="S18" i="28" s="1"/>
  <c r="Q25" i="2" l="1"/>
  <c r="Q14" i="17" l="1"/>
  <c r="Q12" i="17"/>
  <c r="P10" i="25"/>
  <c r="Q13" i="27" l="1"/>
  <c r="Q12" i="27"/>
  <c r="Q14" i="27" l="1"/>
  <c r="Q13" i="26" l="1"/>
  <c r="Q12" i="26"/>
  <c r="Q13" i="19"/>
  <c r="Q12" i="19"/>
  <c r="Q13" i="18"/>
  <c r="Q13" i="16" l="1"/>
  <c r="Q13" i="11"/>
  <c r="Q13" i="9"/>
  <c r="P12" i="8"/>
  <c r="P11" i="8"/>
  <c r="P10" i="21" l="1"/>
  <c r="P11" i="25" l="1"/>
  <c r="P9" i="25"/>
  <c r="Q24" i="2" l="1"/>
  <c r="E24" i="2"/>
  <c r="Q14" i="2" l="1"/>
  <c r="Q12" i="2"/>
  <c r="Q13" i="2"/>
  <c r="Q14" i="18" l="1"/>
  <c r="Q12" i="18"/>
  <c r="Q13" i="17"/>
  <c r="Q14" i="16"/>
  <c r="Q12" i="16"/>
  <c r="P11" i="21" l="1"/>
  <c r="P9" i="21"/>
  <c r="Q28" i="12" l="1"/>
  <c r="Q27" i="12"/>
  <c r="Q26" i="12"/>
  <c r="Q14" i="12"/>
  <c r="Q13" i="12"/>
  <c r="Q12" i="12"/>
  <c r="Q14" i="11"/>
  <c r="Q14" i="10"/>
  <c r="P23" i="22"/>
  <c r="P21" i="22"/>
  <c r="P22" i="22"/>
  <c r="P9" i="22"/>
  <c r="P8" i="22"/>
  <c r="P10" i="22"/>
  <c r="Q12" i="6"/>
  <c r="Q26" i="2"/>
  <c r="Q14" i="9"/>
  <c r="Q14" i="7"/>
  <c r="Q14" i="6"/>
  <c r="S16" i="24"/>
  <c r="S15" i="24"/>
  <c r="P10" i="8" l="1"/>
  <c r="P14" i="13" l="1"/>
  <c r="P15" i="13"/>
  <c r="P12" i="13"/>
  <c r="Q12" i="11"/>
  <c r="Q12" i="9"/>
  <c r="S17"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Rafael Gonzalez Angulo</author>
  </authors>
  <commentList>
    <comment ref="H14" authorId="0" shapeId="0" xr:uid="{E6E86629-A0F4-4D64-B133-2583AAA350F6}">
      <text>
        <r>
          <rPr>
            <b/>
            <sz val="9"/>
            <color indexed="81"/>
            <rFont val="Tahoma"/>
            <family val="2"/>
          </rPr>
          <t>Rafael Gonzalez Angulo:</t>
        </r>
        <r>
          <rPr>
            <sz val="9"/>
            <color indexed="81"/>
            <rFont val="Tahoma"/>
            <family val="2"/>
          </rPr>
          <t xml:space="preserve">
La diferencia alcanzada es porque se elaboraron 6 recursos educativos digitales para apoyar el proceso de aprendizaje del curso Estrategia en el aula: Prevención de adicciones. </t>
        </r>
      </text>
    </comment>
    <comment ref="L14" authorId="0" shapeId="0" xr:uid="{14BF5210-C366-47AD-8FDA-E1867529B957}">
      <text>
        <r>
          <rPr>
            <b/>
            <sz val="9"/>
            <color indexed="81"/>
            <rFont val="Tahoma"/>
            <family val="2"/>
          </rPr>
          <t>Rafael Gonzalez Angulo:</t>
        </r>
        <r>
          <rPr>
            <sz val="9"/>
            <color indexed="81"/>
            <rFont val="Tahoma"/>
            <family val="2"/>
          </rPr>
          <t xml:space="preserve">
Justificación: La meta alcanzada es mayor debido a que se incorporan a la plataforma NEMD, los recursos educativos digitales complementarios de los libros de textos gratuitos para que la comunidad educativa pueda acceder a éstos desde diferentes espacios y apoyar los procesos de desarrollo de aprendizajes.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Rafael Gonzalez Angulo</author>
  </authors>
  <commentList>
    <comment ref="E12" authorId="0" shapeId="0" xr:uid="{23AE54CE-A44A-48E0-9530-8BBD004013D3}">
      <text>
        <r>
          <rPr>
            <b/>
            <sz val="9"/>
            <color indexed="81"/>
            <rFont val="Tahoma"/>
            <family val="2"/>
          </rPr>
          <t>Rafael Gonzalez Angulo:</t>
        </r>
        <r>
          <rPr>
            <sz val="9"/>
            <color indexed="81"/>
            <rFont val="Tahoma"/>
            <family val="2"/>
          </rPr>
          <t xml:space="preserve">
1. Educación ambiental para el cambio climático
2. Niñas, niños y adolescentes, sujetos de derechos ante el cambio climático
3. Cambio climático: todos conectados por el sistema climático
4. Introducción a la Uso y Representación de Información Geoespacial
5. Desarrollo de Habilidades Socioemocionales
6. Bienestar Emocional
7. Finanzas personales
8. ¿Aprender a aprender, alternativas para una mejor calidad de vida
9. Herramientas del lenguaje: comunicar para la vida
10. Diseño de Experiencias Educativas Virtuales
11. Saberes Digitales para los Docentes nivel 1
12. Saberes Digitales para los Docentes nivel 2
13. El lenguaje audiovisual en la creación de los RED
14. Fundamentos de la Propiedad Intelectual
15. Introducción a las herramientas digitales. Matutino
16. Introducción a las herramientas digitales. Vespertino
17. Análisis de la Señal de video SD y HD digital
</t>
        </r>
      </text>
    </comment>
    <comment ref="F12" authorId="0" shapeId="0" xr:uid="{231915E8-9DE4-446B-9B92-D496F0F88663}">
      <text>
        <r>
          <rPr>
            <b/>
            <sz val="9"/>
            <color indexed="81"/>
            <rFont val="Tahoma"/>
            <family val="2"/>
          </rPr>
          <t>Rafael Gonzalez Angulo:</t>
        </r>
        <r>
          <rPr>
            <sz val="9"/>
            <color indexed="81"/>
            <rFont val="Tahoma"/>
            <family val="2"/>
          </rPr>
          <t xml:space="preserve">
1. Practiquemos STEM desde la lectura utilizando la tecnología de CommonLit
2. ¿Cómo entender el presupuesto? El gasto público a través de los datos
3. CineRegistro
4. Ética profesional
5. Consejería breve para reducir el consumo de alcohol y tabaco desde el enfoque de competencias de la CONADIC
6. Prevención de riesgos en tu escuela
7. Curso Básico de Evaluación de Estructuras
8. Las emergencias y sus efectos psicológicos
9. Herramientas digitales básicas para la empleabilidad
10. Herramientas digitales intermedias para la empleabilidad
11. Herramientas digitales avanzadas para la empleabilidad
12. Espacio virtual de aprendizaje en MéxicoX
13. Guionismo transmedia
14. Introducción a las herramientas digitales_Matutino
15. Introducción a las herramientas digitales_Vespertino
16. Educación socioemocional pospandemia</t>
        </r>
      </text>
    </comment>
    <comment ref="G12" authorId="0" shapeId="0" xr:uid="{A4BCF1ED-CA7E-49F3-9965-042FC58B5564}">
      <text>
        <r>
          <rPr>
            <b/>
            <sz val="9"/>
            <color indexed="81"/>
            <rFont val="Tahoma"/>
            <family val="2"/>
          </rPr>
          <t>Rafael Gonzalez Angulo:</t>
        </r>
        <r>
          <rPr>
            <sz val="9"/>
            <color indexed="81"/>
            <rFont val="Tahoma"/>
            <family val="2"/>
          </rPr>
          <t xml:space="preserve">
1. Violencia Política contra las Mujeres en Razón de Género
2. Creación de contenido didáctico digital
3. Studygram y TikTok para la enseñanza virtual
4. Pódcast para el aprendizaje digital
5. Video para el aprendizaje digital
6. Introducción a los Sistemas Socio-Ecológicos
7. El aprendizaje basado en proyectos: la metodología ideal para educar a los nuevos ciudadanos globales
8. Búsqueda en Internet para Universitarios
9. Alfabetismo Mediático e Informacional
10. En línea con mis hij@s
11. Clases efectivas en línea: enseñando desde casa
12. Ciberacoso: La otra cara del internet
13. Las violencias. Un abordaje desde la salud
14. Taller: Lectura y redacción de textos académicos
15. Gestión de Riesgos y Apoyo Socioemocional en la Escuela 
16. El poder de tu salud está en tus manos
17. Elaboración de Programas Internos de Protección Civil para escuelas de educación básica
18. Análisis de la Señal de video SD y HD digital
19. Introducción a las herramientas digitales, matutino
20. Introducción a las herramientas digitales, vespertino.
21. Manejo de recursos sonoros análogos y digitales
22. Creación y lenguaje audiovisual 
23. Fundamentos de la Producción Audiovisual
</t>
        </r>
      </text>
    </comment>
    <comment ref="H12" authorId="0" shapeId="0" xr:uid="{A4ADBC9C-5A6D-4856-8DCA-9A01B56FDB5D}">
      <text>
        <r>
          <rPr>
            <b/>
            <sz val="9"/>
            <color indexed="81"/>
            <rFont val="Tahoma"/>
            <family val="2"/>
          </rPr>
          <t>Rafael Gonzalez Angulo:</t>
        </r>
        <r>
          <rPr>
            <sz val="9"/>
            <color indexed="81"/>
            <rFont val="Tahoma"/>
            <family val="2"/>
          </rPr>
          <t xml:space="preserve">
1. Exploradores de la Posverdad vs. Noticias Falsas
2. Elementos para la integración de Grupos de Apoyo Especial en escuelas
3. Cinematografía con Drones
4. Diseño de indicadores para el desarrollo social
5. Prevención del embarazo en adolescentes
6. Integración de la biodiversidad y los servicios ecosistémicos (ISE) en la planeación del desarrollo de paisajes agrarios
7. Presupuesto basado en Resultados 2023
8. Aprender a aprender, alternativas para una mejor calidad de vida
9. Herramientas del lenguaje: comunicar para la vida
10. Análisis de riesgos en el contexto educativo
11. Causas y consecuencias del cambio climático, una mirada desde México
12. Acciones para enfrentar el cambio climático de México para el mundo
13. La comunidad escolar ante los desastres: acciones para reducir los riesgos del cambio climático
14. Los retos de la alfabetización inicial
15. Estrategia en el aula: Prevención de adicciones
16. Hacia una pedagogía digital de la práctica docente
17. Educación musical en México
18. Espacio Virtual de aprendizaje en MéxicoX
19. Guionismo de contenidos para seminarios virtuales
20. El guion como materia prima y formatos televisivos, 2 (Diplomado)
21. Introducción a las herramientas digitales
22. Diseño de la producción ejecutiva yuso de RED, 3 (Diplomado)
23. Curso Operación de los instrumentos de medición para la señal de video
24. Diseño de Recursos Educativos Digitales
25. Curso Introducción al software educativo Minecraft: Education Edition
26. Guionismo transmedia
</t>
        </r>
      </text>
    </comment>
    <comment ref="I12" authorId="0" shapeId="0" xr:uid="{59CBEE2B-8D4B-480F-86FE-5838A2F15478}">
      <text>
        <r>
          <rPr>
            <b/>
            <sz val="9"/>
            <color indexed="81"/>
            <rFont val="Tahoma"/>
            <family val="2"/>
          </rPr>
          <t>Rafael Gonzalez Angulo:</t>
        </r>
        <r>
          <rPr>
            <sz val="9"/>
            <color indexed="81"/>
            <rFont val="Tahoma"/>
            <family val="2"/>
          </rPr>
          <t xml:space="preserve">
1. Como resolver un conflicto médico paciente en la CONAMED
2. Introducción a la Geointeligencia Computacional
3. Leamos en familia: ¿cómo impulsar la lectura en niñas, niños y jóvenes?
4. Hombres contra la violencia hacia las mujeres, las niñas y los niños. Masculinidades Alternativas
5. Taller: Habilidades socioafectivas en el aprendizaje
6. Movilidad humana y periodismo en México: construyendo nuevas narrativas
7. Herramientas educativas en ciencias de la computación y programación
8. Producción del programa
9. Posproducción del programa
10. Registro de la imagen a través de la cámara DSRL
11. Redactar para comunicar
12. Recursos digitales para la producción
13. Comunicación a través de la imagen
14. Taller de Producción Audiovisual
</t>
        </r>
      </text>
    </comment>
    <comment ref="J12" authorId="0" shapeId="0" xr:uid="{98532DF3-7767-4F38-B923-9ED1D75EBC9A}">
      <text>
        <r>
          <rPr>
            <b/>
            <sz val="9"/>
            <color indexed="81"/>
            <rFont val="Tahoma"/>
            <family val="2"/>
          </rPr>
          <t>Rafael Gonzalez Angulo:</t>
        </r>
        <r>
          <rPr>
            <sz val="9"/>
            <color indexed="81"/>
            <rFont val="Tahoma"/>
            <family val="2"/>
          </rPr>
          <t xml:space="preserve">
1. Sistema de cuidados en la atención de niñas, niños, adolescentes y jóvenes
2. Inteligencia emocional y educación
3. Diagnóstico para intervenciones públicas: entendiendo el problema público
4. Inclusión Educativa de Niñas, Niños y Adolescentes en Situación de Migración
5. Crianza positiva: bienestar de niñas, niños y adolescentes
6. Redactar para comunicar (3 al 7 de julio 2023)
7. Introducción al Sistema Network Device Interface (NDI) 
8. La producción en Estudio
9. La producción en Locación
10. Redactar para comunicar (17 al 21 de julio 2023)
11. Comunicación a través de la imagen
12. Manejo de recursos sonoros análogos y digitales
</t>
        </r>
      </text>
    </comment>
    <comment ref="L12" authorId="0" shapeId="0" xr:uid="{27554F24-96F0-493F-BA0F-90C5F43802EB}">
      <text>
        <r>
          <rPr>
            <b/>
            <sz val="9"/>
            <color indexed="81"/>
            <rFont val="Tahoma"/>
            <family val="2"/>
          </rPr>
          <t>Rafael Gonzalez Angulo:</t>
        </r>
        <r>
          <rPr>
            <sz val="9"/>
            <color indexed="81"/>
            <rFont val="Tahoma"/>
            <family val="2"/>
          </rPr>
          <t xml:space="preserve">
1. Ciberacoso: La otra cara del internet
2. Herramientas para Desaprender y Aprender: Aplicación Didáctica
3. Introducción a los Sistemas Socio-Ecológicos
4. Diplomado Evaluación de Políticas y Programas Públicos 2023
5. Libros de texto gratuitos de primaria: educación para diferentes contextos comunitarios
6. Practiquemos STEAM desde la lectura utilizando la tecnología
7. Taller: Lectura y redacción de textos académicos
8. Docentes con liderazgo digital
9. Clases efectivas en línea: enseñando desde casa
10. Herramientas del lenguaje: comunicar para la vida
11. En línea con mis hij@s
12. Aprender a Aprender, alternativas para una mejor calidad de vida
13. Como resolver un conflicto médico paciente en la CONAMED
14. Serie. Dialoguemos sobre salud. ¿Cómo promoverla en el entorno escolar? Tema: Pleno desarrollo de la infancia.
15. Serie. Dialoguemos sobre salud. ¿Cómo promoverla en el entorno escolar? Tema: Pleno desarrollo de la adolescencia
16. Serie. Dialoguemos sobre salud. ¿Cómo promoverla en el entorno escolar? Tema: Salud mental en el entorno escolar.
17. Serie. Dialoguemos sobre salud. ¿Cómo promoverla en el entorno escolar? Tema: Problemas del humor en adolescentes
18. Redactar para comunicar Del 4 al 8 de septiembre de 2023
19. Introducción al sistema de control DMX 512, para luz robótica
20. Desenvolvimiento ante las cámaras y micrófonos
21. Redactar para comunicar Del 18 al 22 de septiembre de 2023
22. Registro de la imagen a través de la cámara DSLR
</t>
        </r>
      </text>
    </comment>
    <comment ref="M12" authorId="0" shapeId="0" xr:uid="{0AD7AA27-CFE8-4D36-A745-FC438A95B3BE}">
      <text>
        <r>
          <rPr>
            <b/>
            <sz val="9"/>
            <color indexed="81"/>
            <rFont val="Tahoma"/>
            <family val="2"/>
          </rPr>
          <t>Rafael Gonzalez Angulo:</t>
        </r>
        <r>
          <rPr>
            <sz val="9"/>
            <color indexed="81"/>
            <rFont val="Tahoma"/>
            <family val="2"/>
          </rPr>
          <t xml:space="preserve">
1. Acciones para enfrentar el cambio climático de México para el mundo
2. Causas y consecuencias del cambio climático, una mirada desde México
3. Cambio climático: todos conectados por el sistema climático
4. Niñas, niños y adolescentes, sujetos de derechos ante el cambio climático
5. Educación ambiental para el cambio climático
6. La comunidad escolar ante los desastres: acciones para reducir los riesgos del cambio climático
7. Taller de Narrativa Digital
8. Alfabetización digital, mediática y ciberseguridad para la protección de niñas, niños y adolescentes
9. Importancia de los primeros mil días de vida
10. Aprendiendo sobre Discapacidad
11. Taller de evaluación formativa en el aula: espacios reflexivos para la práctica docente
12. Inclusión educativa de Niñas, Niños y Adolescentes en Situación de Migración
13. Indómitas: curso de escritoras mexicanas
14. Introducción a la Geointeligencia Computacional 
15. Teleplanteles: Conoce tu nuevo equipo de la Red Edusat
16. Studygram y TikTok para la enseñanza virtual 
17. Creación de contenido didáctico digital
18. Pódcast para el aprendizaje digital
19. Video para el aprendizaje digital
20. Comunicación asertiva
21. Educación musical en México
22. Estilos de crianza y su impacto en la salud mental.
23. Habilidades para la vida dentro del aula
24. Acoso escolar y su impacto en el salón de clases
25. Violencia y salud metal, su abordaje en el entorno escolar
26. Conductas alimentarias de riesgo en adolescentes 
27. Redactar para comunicar. Del 2 al 6 de octubre 2023
28. Redactar para comunicar. Del 16 al 27 de octubre 2023
29. Comunicación a través de la imagen
30. La iluminación en apoyo al registro de la imagen
31. Grabación de Audio Digital
32. Producción Audiovisual Educativa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Rafael Gonzalez Angulo</author>
  </authors>
  <commentList>
    <comment ref="H14" authorId="0" shapeId="0" xr:uid="{FD99B9EA-0D30-4C3D-93D6-A3FAC9A01356}">
      <text>
        <r>
          <rPr>
            <b/>
            <sz val="9"/>
            <color indexed="81"/>
            <rFont val="Tahoma"/>
            <family val="2"/>
          </rPr>
          <t>Rafael Gonzalez Angulo:</t>
        </r>
        <r>
          <rPr>
            <sz val="9"/>
            <color indexed="81"/>
            <rFont val="Tahoma"/>
            <family val="2"/>
          </rPr>
          <t xml:space="preserve">
La diferencia alcanzada es porque se elaboraron 6 recursos educativos digitales para apoyar el proceso de aprendizaje del curso Estrategia en el aula: Prevención de adicciones. </t>
        </r>
      </text>
    </comment>
    <comment ref="L14" authorId="0" shapeId="0" xr:uid="{8BAE000A-6073-42C1-83E8-327EAB774FCC}">
      <text>
        <r>
          <rPr>
            <b/>
            <sz val="9"/>
            <color indexed="81"/>
            <rFont val="Tahoma"/>
            <family val="2"/>
          </rPr>
          <t>Rafael Gonzalez Angulo:</t>
        </r>
        <r>
          <rPr>
            <sz val="9"/>
            <color indexed="81"/>
            <rFont val="Tahoma"/>
            <family val="2"/>
          </rPr>
          <t xml:space="preserve">
Justificación: La meta alcanzada es mayor debido a que se incorporan a la plataforma NEMD, los recursos educativos digitales complementarios de los libros de textos gratuitos para que la comunidad educativa pueda acceder a éstos desde diferentes espacios y apoyar los procesos de desarrollo de aprendizajes. </t>
        </r>
      </text>
    </comment>
    <comment ref="M14" authorId="0" shapeId="0" xr:uid="{82042A07-4C7D-4A2F-8450-98C869AA0D8E}">
      <text>
        <r>
          <rPr>
            <b/>
            <sz val="9"/>
            <color indexed="81"/>
            <rFont val="Tahoma"/>
            <family val="2"/>
          </rPr>
          <t>Rafael Gonzalez Angulo:</t>
        </r>
        <r>
          <rPr>
            <sz val="9"/>
            <color indexed="81"/>
            <rFont val="Tahoma"/>
            <family val="2"/>
          </rPr>
          <t xml:space="preserve">
La meta alcanzada es mayor debido a que se incorporan a la plataforma NEMD, recursos educativos digitales complementarios de los libros de textos gratuitos para que la comunidad educativa pueda acceder a éstos desde diferentes espacios y apoyar los procesos de desarrollo de aprendizajes.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Rafael Gonzalez Angulo</author>
  </authors>
  <commentList>
    <comment ref="L14" authorId="0" shapeId="0" xr:uid="{235F454D-F385-4E86-BA98-3DC4D689CBBA}">
      <text>
        <r>
          <rPr>
            <b/>
            <sz val="9"/>
            <color indexed="81"/>
            <rFont val="Tahoma"/>
            <family val="2"/>
          </rPr>
          <t>Rafael Gonzalez Angulo:</t>
        </r>
        <r>
          <rPr>
            <sz val="9"/>
            <color indexed="81"/>
            <rFont val="Tahoma"/>
            <family val="2"/>
          </rPr>
          <t xml:space="preserve">
1. Movimiento STEM A. C.
2. Colegio de Bachilleres del Estado de Veracruz
3. Secretaría de Cultura</t>
        </r>
      </text>
    </comment>
  </commentList>
</comments>
</file>

<file path=xl/sharedStrings.xml><?xml version="1.0" encoding="utf-8"?>
<sst xmlns="http://schemas.openxmlformats.org/spreadsheetml/2006/main" count="682" uniqueCount="160">
  <si>
    <t xml:space="preserve"> Tasa de variación de nuevos usuarios de la plataforma digital MéxicoX.</t>
  </si>
  <si>
    <t>Porcentaje de programas transmitidos en señal abierta y red edusat.</t>
  </si>
  <si>
    <t>Porcentaje de cursos de capacitación ofertados para fortalecer el uso de las TICCAD en los procesos de enseñanza y aprendizaje.</t>
  </si>
  <si>
    <t>Porcentaje de eventos para la construcción de una cultura digital para la alfabetización, inclusión y ciudadanía digitales realizados.</t>
  </si>
  <si>
    <t>Porcentaje de horas de producción de contenidos educativos audiovisual realizadas.</t>
  </si>
  <si>
    <t>ID</t>
  </si>
  <si>
    <t>Nombre del indicador</t>
  </si>
  <si>
    <t>TOTAL</t>
  </si>
  <si>
    <t>DIRECCIÓN GENERAL @PRENDE.MX</t>
  </si>
  <si>
    <t>SECRETARÍA DE EDUCACIÓN PÚBLICA</t>
  </si>
  <si>
    <t>Alcanz.</t>
  </si>
  <si>
    <t>ÁREA: DIRECCIÓN DE PRODUCCIÓN AUDIOVISUAL</t>
  </si>
  <si>
    <t xml:space="preserve"> </t>
  </si>
  <si>
    <t>Programada</t>
  </si>
  <si>
    <t>Alcanzada</t>
  </si>
  <si>
    <t>ÁREA: DIRECCIÓN DE INNOVACIÓN Y COMUNICACIÓN DIGITAL</t>
  </si>
  <si>
    <r>
      <rPr>
        <b/>
        <sz val="14"/>
        <color theme="1"/>
        <rFont val="Montserrat"/>
      </rPr>
      <t xml:space="preserve">P01.1 </t>
    </r>
    <r>
      <rPr>
        <sz val="14"/>
        <color theme="1"/>
        <rFont val="Montserrat"/>
      </rPr>
      <t>Tasa de variación de nuevos usuarios de la plataforma digital MéxicoX.</t>
    </r>
  </si>
  <si>
    <t>Meta alcanzada</t>
  </si>
  <si>
    <t>ene</t>
  </si>
  <si>
    <t>feb</t>
  </si>
  <si>
    <t>mar</t>
  </si>
  <si>
    <t>abr</t>
  </si>
  <si>
    <t>may</t>
  </si>
  <si>
    <t>jun</t>
  </si>
  <si>
    <t>jul</t>
  </si>
  <si>
    <t>ago</t>
  </si>
  <si>
    <t>sep</t>
  </si>
  <si>
    <t>oct</t>
  </si>
  <si>
    <t>nov</t>
  </si>
  <si>
    <t>dic</t>
  </si>
  <si>
    <t>Tasa de variación programada</t>
  </si>
  <si>
    <t>INDICADOR</t>
  </si>
  <si>
    <t>ÁREA: DIRECCIÓN DEL CENTRO DE CAPACITACIÓN TELEVISIVA Y AUDIOVISUAL</t>
  </si>
  <si>
    <t>Número de recursos educativos digitales disponibles en la plataforma Nueva Escuela Mexicana Digital en 2023</t>
  </si>
  <si>
    <t>% programado</t>
  </si>
  <si>
    <t>falta fórmula</t>
  </si>
  <si>
    <t>% alcanzado</t>
  </si>
  <si>
    <t>ÁREA: DIRECCIÓN DE INGENIERÍA Y OPERACIÓN</t>
  </si>
  <si>
    <r>
      <t xml:space="preserve">A01.1 </t>
    </r>
    <r>
      <rPr>
        <sz val="14"/>
        <color theme="1"/>
        <rFont val="Montserrat"/>
      </rPr>
      <t>Porcentaje de servicios de mantenimiento realizados al equipo especializado para la producción y transmisión de la red edusat.</t>
    </r>
  </si>
  <si>
    <t>Servicios de mantenimiento estimados a realizar al equipo especializado para la producción y transmisión en 2024</t>
  </si>
  <si>
    <t>Reporte mensual de servicios de mantenimiento realizados de la Dirección General @prende.mx 2024</t>
  </si>
  <si>
    <r>
      <t xml:space="preserve">A01.4 </t>
    </r>
    <r>
      <rPr>
        <sz val="14"/>
        <color theme="1"/>
        <rFont val="Montserrat"/>
      </rPr>
      <t>Porcentaje de instituciones aliadas que colaboran en la implementación de cursos de capacitación que fortalezcan el uso de las TICCAD en los procesos de enseñanza y aprendizaje.</t>
    </r>
  </si>
  <si>
    <r>
      <t xml:space="preserve">A01.5 </t>
    </r>
    <r>
      <rPr>
        <sz val="14"/>
        <color theme="1"/>
        <rFont val="Montserrat"/>
      </rPr>
      <t>Porcentaje de personas participantes en eventos de cultura digital.</t>
    </r>
  </si>
  <si>
    <r>
      <rPr>
        <b/>
        <sz val="14"/>
        <rFont val="Montserrat"/>
      </rPr>
      <t>C04.1</t>
    </r>
    <r>
      <rPr>
        <sz val="14"/>
        <rFont val="Montserrat"/>
      </rPr>
      <t xml:space="preserve"> Porcentaje de cursos de capacitación ofertados para fortalecer el uso de las TICCAD en los procesos de enseñanza y aprendizaje.</t>
    </r>
  </si>
  <si>
    <t>ÁREA: DIRECCIÓN DE PROYECTOS DE RENOVACIÓN TECNOLÓGICA</t>
  </si>
  <si>
    <t>Denominador</t>
  </si>
  <si>
    <t>Reprogramada</t>
  </si>
  <si>
    <t>Programación</t>
  </si>
  <si>
    <t>Metas</t>
  </si>
  <si>
    <t>Método de cálculo</t>
  </si>
  <si>
    <t>(Número de recursos educativos digitales difundidos por redes sociales al trimestre t / Número de recursos educativos digitales estimados a difundir por redes sociales en el año t) x 100</t>
  </si>
  <si>
    <t>(Número de programas transmitidos en señal abierta y red edusat al trimestre t / Número de programas estimados a transmitir en señal abierta y red edusat en el año t) x 100</t>
  </si>
  <si>
    <r>
      <rPr>
        <b/>
        <sz val="14"/>
        <color theme="1"/>
        <rFont val="Montserrat"/>
      </rPr>
      <t>C01.1</t>
    </r>
    <r>
      <rPr>
        <sz val="14"/>
        <color theme="1"/>
        <rFont val="Montserrat"/>
      </rPr>
      <t xml:space="preserve"> Porcentaje de programas transmitidos en señal abierta y red edusat.</t>
    </r>
  </si>
  <si>
    <r>
      <t xml:space="preserve">A04.1 </t>
    </r>
    <r>
      <rPr>
        <sz val="14"/>
        <color theme="1"/>
        <rFont val="Montserrat"/>
      </rPr>
      <t>Porcentaje de programas transmitidos con subtitulaje oculto o lenguaje de señas en cumplimiento a los Lineamientos Generales sobre la Defensoría de las Audiencias.</t>
    </r>
  </si>
  <si>
    <t>(Número de programas que contienen subtitulaje oculto o lenguaje de señas transmitidos al trimestre t / Total de programas transmitidos en el año t) x 100</t>
  </si>
  <si>
    <t>(Número de cursos de capacitación para el fortalecimiento del uso de las TICCAD en los procesos de enseñanza y aprendizaje ofertados en el trimestre t / Número de cursos estimados a ofertar en el año t ) x 100</t>
  </si>
  <si>
    <t>(Número de participantes que consideraron que los cursos ofertados por la plataforma digital MéxicoX son útiles o muy útiles al trimestre t / Total de participantes de los cursos ofertados por la plataforma digital MéxicoX en el año t) x 100</t>
  </si>
  <si>
    <t>(Número de personas que concluyen satisfactoriamente un curso de los ofertados en el año t / Número de personas estimadas a inscribirse en el año t) x 100</t>
  </si>
  <si>
    <t>(Número de eventos realizados para la construcción de una cultura digital para la alfabetización, inclusión y ciudadanía digitales al trimestre t / Total de eventos estimados a realizar para la construcción de una cultura digital para la alfabetización, inclusión y ciudadanía digitales en el año t ) x 100</t>
  </si>
  <si>
    <t>(Número de horas retransmitidas por el canal adyacente 14.2 Ingenio TV  al trimestre t / Total de horas transmitidas vía satelital en el año t) x 100</t>
  </si>
  <si>
    <t>(Servicios de mantenimiento realizados al equipo especializado para la producción y transmisión al trimestre t / Servicios de mantenimiento estimados a realizar al equipo especializado para la producción y transmisión en el año t) x 100</t>
  </si>
  <si>
    <r>
      <t xml:space="preserve">A02.1 </t>
    </r>
    <r>
      <rPr>
        <sz val="14"/>
        <color theme="1"/>
        <rFont val="Montserrat"/>
      </rPr>
      <t>Porcentaje de horas de producción de contenidos educativos audiovisual realizadas.</t>
    </r>
  </si>
  <si>
    <t>(Horas de producción de contenidos educativos audiovisuales realizadas al trimestre t / Horas de producción de contenidos audiovisuales estimadas a realizar en el año t) x 100</t>
  </si>
  <si>
    <t>Área responsable</t>
  </si>
  <si>
    <t>Producción Audiovisual</t>
  </si>
  <si>
    <t>Ingeniería y Operaciones</t>
  </si>
  <si>
    <t>Producción Audiovisual/Programación y Acervos</t>
  </si>
  <si>
    <t>Centro de Capacitación Televisiva y Audiovisual</t>
  </si>
  <si>
    <t>(Número de personas participantes en eventos de cultura digital en el trimestre t / Total de personas estimadas a participar en eventos de cultura digital en el año t) x 100</t>
  </si>
  <si>
    <t>(Número de instituciones  que colaboran con la implementación de cursos de capacitación para el fortalecimiento y uso de las TICCAD en los procesos de enseñanza y aprendizaje en el trimestre t / Total de instituciones estimadas a participar en la implementación de cursos de capacitación para el fortalecimiento y uso de las TICCAD en los procesos de enseñanza y aprendizaje en el año t) x 100</t>
  </si>
  <si>
    <t>(Número de reportes validados por la Dirección General @prende.mx del servicio de recepción y distribución de la señal de los canales de la Red Edusat al trimestre t / Total de reportes emitidos por el proveedor del servicio para la recepción y distribución de la señal de los canales de la Red Edusat en el año t) * 100</t>
  </si>
  <si>
    <r>
      <t>C01.2</t>
    </r>
    <r>
      <rPr>
        <sz val="14"/>
        <color theme="1"/>
        <rFont val="Montserrat"/>
      </rPr>
      <t xml:space="preserve"> Porcentaje de recursos educativos digitales difundidos por redes sociales.</t>
    </r>
  </si>
  <si>
    <t>Porcentaje de programas transmitidos con subtitulaje oculto o lenguaje de señas en cumplimiento a los Lineamientos Generales sobre la Defensoría de las Audiencias.</t>
  </si>
  <si>
    <t>UR: 418 Dirección General @prende.mx PpE013 Producción y transmisión de materiales educativos</t>
  </si>
  <si>
    <t>Secretaría de Educación Pública</t>
  </si>
  <si>
    <t>Jefatura de la Oficina de la Secretaría</t>
  </si>
  <si>
    <t>Innovación y Comunicación Digital</t>
  </si>
  <si>
    <t>Resumen de indicadores MIR - 2023</t>
  </si>
  <si>
    <t>Número de usuarios registrados en la plataforma digital MéxicoX en 2022</t>
  </si>
  <si>
    <t>Número de usuarios registrados en la plataforma Nueva Escuela Mexicana Digital en 2022</t>
  </si>
  <si>
    <r>
      <t>Porcentaje de usuarios que consideran útiles o muy útiles los recursos educativos digitales divulgados por diferentes canales</t>
    </r>
    <r>
      <rPr>
        <b/>
        <sz val="8"/>
        <rFont val="Montserrat"/>
      </rPr>
      <t xml:space="preserve"> (canales de televisión que administra la Coordinación General @prende.mx, redes sociales de la Coordinación General@prende.mx y MéxicoX).</t>
    </r>
  </si>
  <si>
    <t>Tasa de variación de Recursos Educativos Digitales disponibles en la plataforma Nueva Escuela Mexicana.</t>
  </si>
  <si>
    <t>Porcentaje de participantes que consideran que los cursos ofertados por la plataforma MéxicoX son útiles o muy útiles.</t>
  </si>
  <si>
    <t>Porcentaje de documentos publicados sobre el aprovechamiento y usos educativos de las TICCAD.</t>
  </si>
  <si>
    <t>Porcentaje de servicios de mantenimiento realizados al equipo especializado para la producción y transmisión de señal abierta y red edusat.</t>
  </si>
  <si>
    <t>Porcentaje de Recursos Educativos Digitales disponibles en la Plataforma Nueva Escuela Mexicana con temáticas que fortalezcan aprendizajes comunitarios y uso social de lenguas indígenas.</t>
  </si>
  <si>
    <t xml:space="preserve">Porcentaje de instituciones aliadas que colaboran en la implementación de cursos de capacitación que fortalezcan el uso de las TICCAD en los procesos de enseñanza y aprendizaje. </t>
  </si>
  <si>
    <t>Porcentaje de personas participantes en eventos de cultural digital.</t>
  </si>
  <si>
    <t xml:space="preserve">Porcentaje de participación en grupos de expertos que promuevan el uso responsable y aprovechamiento de las TICCAD. </t>
  </si>
  <si>
    <t>Renovación Tecnológica</t>
  </si>
  <si>
    <r>
      <rPr>
        <b/>
        <sz val="14"/>
        <color theme="1"/>
        <rFont val="Montserrat"/>
      </rPr>
      <t xml:space="preserve">P01.2 </t>
    </r>
    <r>
      <rPr>
        <sz val="14"/>
        <color theme="1"/>
        <rFont val="Montserrat"/>
      </rPr>
      <t>Tasa de variación de nuevos usuarios de la plataforma Digital Nueva Escuela Mexicana.</t>
    </r>
  </si>
  <si>
    <t>((Número de usuarios registrados en la plataforma MéxicoX en el año t / Número de usuarios registrados en la plataforma MéxicoX en el año t-1)-1) x 100</t>
  </si>
  <si>
    <t xml:space="preserve"> ((Número de usuarios registrados en la plataforma Nueva Escuela Mexicana en el año t / Número de usuarios registrados en la plataforma Nueva Escuela Mexicana en el año t-1)-1) x 100</t>
  </si>
  <si>
    <t>Total de programas transmitidos en 2022</t>
  </si>
  <si>
    <t>Reporte de Recursos Educativos Digitales realizados para difusión en redes sociales 2023</t>
  </si>
  <si>
    <t>(Número de recursos educativos digitales elaborados para difusión en redes sociales al trimestre t / Número de recursos educativos digitales para difusión en redes sociales estimados a elaborar en el año t) x 100</t>
  </si>
  <si>
    <t>((Número de recursos educativos digitales disponibles en la plataforma Nueva Escuela Mexicana en el año t / Número de recursos educativos digitales disponibles en la plataforma Nueva Escuela Mexicana en el año t-1)-1) X 100</t>
  </si>
  <si>
    <t>Total de participantes de los cursos ofertados por la plataforma digital MéxicoX en 2023</t>
  </si>
  <si>
    <t>Porcentaje de personas beneficiadas que terminaron con una calificación mínima aprobatoria de 6 en un curso respecto al número total de inscritos.</t>
  </si>
  <si>
    <t>Número de personas estimadas a inscribirse en 2023</t>
  </si>
  <si>
    <t>META</t>
  </si>
  <si>
    <r>
      <t xml:space="preserve">A05.1 </t>
    </r>
    <r>
      <rPr>
        <sz val="14"/>
        <color theme="1"/>
        <rFont val="Montserrat"/>
      </rPr>
      <t>Porcentaje de Recursos Educativos Digitales disponibles en la Plataforma Nueva Escuela Mexicana con temáticas que fortalezcan aprendizajes comunitarios y uso social de lenguas indígenas.</t>
    </r>
  </si>
  <si>
    <t>Total de Recursos Educativos Digitales que se incorporan a la plataforma Nueva Escuela Mexicana Digital en 2023</t>
  </si>
  <si>
    <t>(Número de Recursos Educativos Digitales disponibles en la Plataforma Nueva Escuela Mexicana con temática que fortalezcan aprendizajes comunitarios y uso social de lenguas indígenas al trimestre t / Total de Recursos Educativos Digitales disponibles en la Plataforma Nueva Escuela Mexicana en el año t) x 100</t>
  </si>
  <si>
    <t>ene-mar</t>
  </si>
  <si>
    <t>abr-jun</t>
  </si>
  <si>
    <t>jul-sep</t>
  </si>
  <si>
    <t>oct-dic</t>
  </si>
  <si>
    <r>
      <t xml:space="preserve">A01.6 </t>
    </r>
    <r>
      <rPr>
        <sz val="14"/>
        <color theme="1"/>
        <rFont val="Montserrat"/>
      </rPr>
      <t>Porcentaje de participación en grupos de expertos que promuevan el uso responsable y aprovechamiento de las  TICCAD.</t>
    </r>
  </si>
  <si>
    <t>Original</t>
  </si>
  <si>
    <r>
      <t xml:space="preserve">C06.1 </t>
    </r>
    <r>
      <rPr>
        <sz val="14"/>
        <color theme="1"/>
        <rFont val="Montserrat"/>
      </rPr>
      <t>Porcentaje de documentos publicados sobre el aprovechamiento y usos educativos de las TICCAD.</t>
    </r>
  </si>
  <si>
    <r>
      <t xml:space="preserve">CO7.1 </t>
    </r>
    <r>
      <rPr>
        <sz val="14"/>
        <color theme="1"/>
        <rFont val="Montserrat"/>
      </rPr>
      <t>Porcentaje de horas retransmitidas  por el canal adyacente 14.2 (Ingenio TV) respecto de la señal vía satelital enviada  desde el telepuerto de la Coordinación General @prende.mx</t>
    </r>
  </si>
  <si>
    <r>
      <rPr>
        <b/>
        <sz val="14"/>
        <color theme="1"/>
        <rFont val="Montserrat"/>
      </rPr>
      <t xml:space="preserve">A01.1 </t>
    </r>
    <r>
      <rPr>
        <sz val="14"/>
        <color theme="1"/>
        <rFont val="Montserrat"/>
      </rPr>
      <t>Porcentaje de servicios de mantenimiento realizados al equipo especializado para la producción y transmisión de señal abierta y red edusat.</t>
    </r>
  </si>
  <si>
    <t xml:space="preserve"> Reportes validados del servicio de recepción y distribución de la señal de los canales de la Red Edusat 2023</t>
  </si>
  <si>
    <r>
      <t xml:space="preserve">A01.7 </t>
    </r>
    <r>
      <rPr>
        <sz val="14"/>
        <color theme="1"/>
        <rFont val="Montserrat"/>
      </rPr>
      <t>Porcentaje de reportes validados del servicio de recepción y distribución de la señal de los canales de la Red Edusat.</t>
    </r>
  </si>
  <si>
    <t>Recursos Educativos Digitales difundidos por redes sociales 2023.</t>
  </si>
  <si>
    <t>Programas transmitidos en señal abierta y red edusat 2023.</t>
  </si>
  <si>
    <t>Tasa de variación de nuevos usuarios de la plataforma digital Nueva Escuela Mexicana.</t>
  </si>
  <si>
    <t>(Número de documentos publicados sobre el aprovechamiento y usos educativos de las  TICCAD al trimestre t / Total de documentos estimados a publicarse en el año t ) x 100</t>
  </si>
  <si>
    <t>Método de calcúlo</t>
  </si>
  <si>
    <r>
      <t xml:space="preserve">Porcentaje de recursos educativos digitales </t>
    </r>
    <r>
      <rPr>
        <b/>
        <u/>
        <sz val="11"/>
        <rFont val="Montserrat"/>
      </rPr>
      <t>difundidos</t>
    </r>
    <r>
      <rPr>
        <b/>
        <sz val="11"/>
        <rFont val="Montserrat"/>
      </rPr>
      <t xml:space="preserve"> por redes sociales.</t>
    </r>
  </si>
  <si>
    <r>
      <t xml:space="preserve">Porcentaje de recursos educativos digitales </t>
    </r>
    <r>
      <rPr>
        <b/>
        <u/>
        <sz val="11"/>
        <color theme="1"/>
        <rFont val="Montserrat"/>
      </rPr>
      <t>realizados</t>
    </r>
    <r>
      <rPr>
        <b/>
        <sz val="11"/>
        <color theme="1"/>
        <rFont val="Montserrat"/>
      </rPr>
      <t xml:space="preserve"> para difusión en redes sociales.</t>
    </r>
  </si>
  <si>
    <t>Porcentaje de horas retransmitidas por el canal adyacente 14.2 (Ingenio TV) respecto de la señal vía satelital enviada  desde el telepuerto de la Coordinación General @prende.mx.</t>
  </si>
  <si>
    <t>Programas transmitidos con subtitulaje oculto o lenguaje de señas en cumplimiento a los Lineamientos Generales sobre la Defensoría de las Audiencias 2023.</t>
  </si>
  <si>
    <t>Reporte mensual de usuarios registrados en las plataformas digitales  2023.</t>
  </si>
  <si>
    <r>
      <rPr>
        <b/>
        <sz val="14"/>
        <color theme="1"/>
        <rFont val="Montserrat"/>
      </rPr>
      <t xml:space="preserve">A03.1 </t>
    </r>
    <r>
      <rPr>
        <sz val="14"/>
        <color theme="1"/>
        <rFont val="Montserrat"/>
      </rPr>
      <t>Porcentaje de recursos educativos digitales realizados para difusión en redes sociales.</t>
    </r>
  </si>
  <si>
    <t>Reporte de horas de producción de contenidos educativos audiovisual realizadas 2023.</t>
  </si>
  <si>
    <t>(Número de usuarios que consideran como útiles o muy útiles los recursos educativos digitales divulgados por diferentes canales al trimestre t / Total de encuestas de satisfacción contestadas sobre los recursos educativos digitales divulgados por diferentes canales en el año t ) x 100</t>
  </si>
  <si>
    <t>Reporte de usuarios que consideran útiles o muy útiles los recursos educativos digitales divulgados por diferentes canales.</t>
  </si>
  <si>
    <r>
      <t xml:space="preserve">C01.3 </t>
    </r>
    <r>
      <rPr>
        <sz val="14"/>
        <color theme="1"/>
        <rFont val="Montserrat"/>
      </rPr>
      <t>Porcentaje de usuarios que consideran útiles o muy útiles los recursos educativos digitales divulgados por diferentes canales</t>
    </r>
    <r>
      <rPr>
        <sz val="8"/>
        <color theme="1"/>
        <rFont val="Montserrat"/>
      </rPr>
      <t xml:space="preserve"> (canales de televisión que administra la Coordinación General @prende.mx, redes sociales de la Coordinación General@prende.mx y MéxicoX).</t>
    </r>
  </si>
  <si>
    <t>Reporte de Recursos Educativos Digitales disponibles en la plataforma Nueva Escuela Mexicana 2023.</t>
  </si>
  <si>
    <t>Reporte mensual de cursos de capacitación ofertados para fortalecer el uso de las TICCAD en los procesos de enseñanza y aprendizaje 2023.</t>
  </si>
  <si>
    <t>Reporte de satisfacción de los participantes de los cursos que se ofertan en la plataforma digital MéxicoX 2023.</t>
  </si>
  <si>
    <t>Reporte de personas que concluyeron satisfactoriamente los cursos que se ofertan 2023.</t>
  </si>
  <si>
    <t>Reporte de eventos para la construcción de una cultura digital para la alfabetización, inclusión y ciudadanía digitales realizados 2023.</t>
  </si>
  <si>
    <t>Reporte de documentos publicados sobre el aprovechamiento y usos educativos de las TICCAD 2023.</t>
  </si>
  <si>
    <r>
      <rPr>
        <b/>
        <sz val="14"/>
        <color theme="1"/>
        <rFont val="Montserrat"/>
      </rPr>
      <t xml:space="preserve">C01.4 </t>
    </r>
    <r>
      <rPr>
        <sz val="14"/>
        <color theme="1"/>
        <rFont val="Montserrat"/>
      </rPr>
      <t>Tasa de variación de Recursos Educativos Digitales disponibles en la plataforma Nueva Escuela Mexicana.</t>
    </r>
  </si>
  <si>
    <r>
      <rPr>
        <b/>
        <sz val="14"/>
        <color theme="1"/>
        <rFont val="Montserrat"/>
      </rPr>
      <t xml:space="preserve">C04.2 </t>
    </r>
    <r>
      <rPr>
        <sz val="14"/>
        <color theme="1"/>
        <rFont val="Montserrat"/>
      </rPr>
      <t>Porcentaje de participantes que consideran que los cursos ofertados por la plataforma MéxicoX son útiles o muy útiles.</t>
    </r>
  </si>
  <si>
    <r>
      <t xml:space="preserve">C04.3 </t>
    </r>
    <r>
      <rPr>
        <sz val="14"/>
        <color theme="1"/>
        <rFont val="Montserrat"/>
      </rPr>
      <t>Porcentaje de personas beneficiadas que terminaron con una calificación mínima aprobatoria de 6 en un curso respecto al número total de inscritos.</t>
    </r>
  </si>
  <si>
    <r>
      <t xml:space="preserve">C05.1 </t>
    </r>
    <r>
      <rPr>
        <sz val="14"/>
        <color theme="1"/>
        <rFont val="Montserrat"/>
      </rPr>
      <t>Porcentaje de eventos para la construcción de una cultura digital para la alfabetización, inclusión y ciudadanía digitales realizados.</t>
    </r>
  </si>
  <si>
    <t>Reporte mensual de los Recursos Educativos disponibles en la Plataforma Nueva Escuela Mexicana con temáticas de aprendizajes comunitarios y uso social de lenguas indígenas. 2023.</t>
  </si>
  <si>
    <t xml:space="preserve"> Reporte de personas participantes en eventos de cultura digital 2023.</t>
  </si>
  <si>
    <t>ÁREA: DIRECCIÓN DE PRODUCCIÓN AUDIOVISUAL y DIRECCIÓN DE PROGRAMACIÓN Y ACERVO</t>
  </si>
  <si>
    <t>(Número de participaciones de la Coordinación General @prende.mx, en grupos de expertos para la promoción del uso responsable y  aprovechamiento de las TICCAD en año t / Total de participaciones de la CG@prende.mx en grupos de expertos  estimadas a realizar en el año t) x 100</t>
  </si>
  <si>
    <t>Reporte de participación de la Coordinación General @prende.mx en grupos de expertos para la promoción del uso responsable y aprovechamiento de las TICCAD 2023.</t>
  </si>
  <si>
    <t>Reporte mensual de servicios de mantenimiento 2023.</t>
  </si>
  <si>
    <t>Reporte de horas retransmitidas  por el canal adyacente 14.2 (Ingenio TV) respecto de la señal vía satelital enviada  desde el telepuerto de la Dirección General @prende.mx 2023.</t>
  </si>
  <si>
    <t>Porcentaje de reportes validados del servicio de recepción y distribución de la señal de los canales de la Red Edusat.</t>
  </si>
  <si>
    <t xml:space="preserve">Total de encuestas de satisfacción contestadas sobre los recursos educativos digitales divulgados por diferentes canales en el año t </t>
  </si>
  <si>
    <t>Reporte de instituciones aliadas que colaboran en la implementación de cursos de capacitación que fortalezcan el uso de las TICCAD en los procesos de enseñanza y aprendizaje 2023.</t>
  </si>
  <si>
    <t>Tasa de variación reprogramada</t>
  </si>
  <si>
    <t>Tasa de variación alcanzada</t>
  </si>
  <si>
    <r>
      <t>F01.1</t>
    </r>
    <r>
      <rPr>
        <sz val="14"/>
        <color theme="1"/>
        <rFont val="Montserrat"/>
      </rPr>
      <t xml:space="preserve"> Porcentaje de frecuencia de consumo obtenido por programas de contenido cultural y educativo visto en televisión abierta.</t>
    </r>
  </si>
  <si>
    <t xml:space="preserve"> Total de menciones por tipo de programas recabadas en la encuesta en el año 2023</t>
  </si>
  <si>
    <t>Alcanzado</t>
  </si>
  <si>
    <t>Programado</t>
  </si>
  <si>
    <t>Frecuencia de consumo por programa de contenido cultural y educativo en televisión abierta</t>
  </si>
  <si>
    <t>(Total de menciones de programas de contenido audiovisual y educativo por los encuestados en el año t / Total de menciones por tipo de programas recabadas en la encuesta en el año t) x 100</t>
  </si>
  <si>
    <t>CG@prende.mx</t>
  </si>
  <si>
    <t>Porcentaje de frecuencia de consumo obtenido por programas de contenido cultural y educativo visto en televisión abierta.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</si>
</sst>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8" x14ac:knownFonts="1">
    <font>
      <sz val="11"/>
      <color theme="1"/>
      <name val="Calibri"/>
      <family val="2"/>
      <scheme val="minor"/>
    </font>
    <font>
      <sz val="12"/>
      <color theme="1"/>
      <name val="Montserrat"/>
    </font>
    <font>
      <b/>
      <sz val="12"/>
      <color theme="1"/>
      <name val="Montserrat"/>
    </font>
    <font>
      <sz val="9"/>
      <color theme="1"/>
      <name val="Montserrat"/>
    </font>
    <font>
      <sz val="9"/>
      <color rgb="FF000000"/>
      <name val="Montserrat"/>
    </font>
    <font>
      <sz val="9"/>
      <color rgb="FFFF0000"/>
      <name val="Montserrat"/>
    </font>
    <font>
      <sz val="14"/>
      <color rgb="FF000000"/>
      <name val="Montserrat"/>
    </font>
    <font>
      <sz val="14"/>
      <color theme="1"/>
      <name val="Montserrat"/>
    </font>
    <font>
      <b/>
      <sz val="16"/>
      <color theme="1"/>
      <name val="Montserrat"/>
    </font>
    <font>
      <b/>
      <sz val="14"/>
      <name val="Montserrat"/>
    </font>
    <font>
      <b/>
      <sz val="14"/>
      <color theme="1"/>
      <name val="Montserrat"/>
    </font>
    <font>
      <sz val="11"/>
      <name val="Montserrat"/>
    </font>
    <font>
      <sz val="11"/>
      <color theme="1"/>
      <name val="Montserrat Regular"/>
    </font>
    <font>
      <b/>
      <sz val="16"/>
      <color rgb="FFFFFFFF"/>
      <name val="Montserrat"/>
    </font>
    <font>
      <b/>
      <sz val="18"/>
      <name val="Montserrat Regular"/>
    </font>
    <font>
      <sz val="14"/>
      <name val="Montserrat Regular"/>
    </font>
    <font>
      <sz val="11"/>
      <color rgb="FFFF0000"/>
      <name val="Montserrat Regular"/>
    </font>
    <font>
      <sz val="14"/>
      <color theme="1"/>
      <name val="Montserrat Regular"/>
    </font>
    <font>
      <sz val="18"/>
      <color theme="1"/>
      <name val="Montserrat Regular"/>
    </font>
    <font>
      <b/>
      <sz val="12"/>
      <color theme="1"/>
      <name val="Montserrat Regular"/>
    </font>
    <font>
      <sz val="15"/>
      <color theme="1"/>
      <name val="Montserrat Regular"/>
    </font>
    <font>
      <b/>
      <sz val="18"/>
      <color theme="1"/>
      <name val="Montserrat Regular"/>
    </font>
    <font>
      <sz val="10"/>
      <color rgb="FF000000"/>
      <name val="Arial"/>
      <family val="2"/>
    </font>
    <font>
      <b/>
      <sz val="9"/>
      <color theme="1"/>
      <name val="Montserrat"/>
    </font>
    <font>
      <sz val="9"/>
      <color rgb="FFFFFFFF"/>
      <name val="Montserrat"/>
    </font>
    <font>
      <b/>
      <sz val="9"/>
      <color rgb="FFFFFFFF"/>
      <name val="Montserrat"/>
    </font>
    <font>
      <b/>
      <sz val="11"/>
      <color theme="1"/>
      <name val="Montserrat"/>
    </font>
    <font>
      <sz val="10"/>
      <color rgb="FF000000"/>
      <name val="Calibri"/>
      <family val="2"/>
      <scheme val="minor"/>
    </font>
    <font>
      <b/>
      <sz val="14"/>
      <color theme="0"/>
      <name val="Montserrat Regular"/>
    </font>
    <font>
      <b/>
      <sz val="16"/>
      <color theme="1"/>
      <name val="Montserrat Regular"/>
    </font>
    <font>
      <b/>
      <sz val="11"/>
      <color theme="1"/>
      <name val="Montserrat Regular"/>
    </font>
    <font>
      <sz val="8"/>
      <name val="Calibri"/>
      <family val="2"/>
      <scheme val="minor"/>
    </font>
    <font>
      <b/>
      <sz val="10"/>
      <color theme="1"/>
      <name val="Montserrat Regular"/>
    </font>
    <font>
      <b/>
      <sz val="9"/>
      <color theme="0"/>
      <name val="Montserrat Regular"/>
    </font>
    <font>
      <b/>
      <sz val="10"/>
      <color theme="0"/>
      <name val="Montserrat Regular"/>
    </font>
    <font>
      <sz val="10"/>
      <name val="Montserrat Regular"/>
    </font>
    <font>
      <b/>
      <sz val="14"/>
      <color theme="1"/>
      <name val="Montserrat Regular"/>
    </font>
    <font>
      <sz val="14"/>
      <name val="Montserrat"/>
    </font>
    <font>
      <sz val="11"/>
      <color theme="0"/>
      <name val="Calibri"/>
      <family val="2"/>
      <scheme val="minor"/>
    </font>
    <font>
      <sz val="18"/>
      <color theme="1"/>
      <name val="Calibri"/>
      <family val="2"/>
      <scheme val="minor"/>
    </font>
    <font>
      <b/>
      <i/>
      <sz val="10"/>
      <color theme="1"/>
      <name val="Montserrat"/>
    </font>
    <font>
      <i/>
      <sz val="10"/>
      <color theme="1"/>
      <name val="Montserrat"/>
    </font>
    <font>
      <i/>
      <sz val="8"/>
      <color theme="1"/>
      <name val="Montserrat"/>
    </font>
    <font>
      <b/>
      <sz val="14"/>
      <color theme="0"/>
      <name val="Montserrat"/>
    </font>
    <font>
      <sz val="10.5"/>
      <name val="Montserrat"/>
    </font>
    <font>
      <b/>
      <sz val="11"/>
      <color theme="0"/>
      <name val="Montserrat"/>
    </font>
    <font>
      <b/>
      <sz val="11"/>
      <name val="Montserrat"/>
    </font>
    <font>
      <b/>
      <sz val="8"/>
      <name val="Montserrat"/>
    </font>
    <font>
      <sz val="11"/>
      <color theme="1"/>
      <name val="Montserrat"/>
    </font>
    <font>
      <sz val="13"/>
      <name val="Montserrat Regular"/>
    </font>
    <font>
      <b/>
      <sz val="9"/>
      <color indexed="81"/>
      <name val="Tahoma"/>
      <family val="2"/>
    </font>
    <font>
      <sz val="9"/>
      <color indexed="81"/>
      <name val="Tahoma"/>
      <family val="2"/>
    </font>
    <font>
      <b/>
      <u/>
      <sz val="11"/>
      <name val="Montserrat"/>
    </font>
    <font>
      <b/>
      <u/>
      <sz val="11"/>
      <color theme="1"/>
      <name val="Montserrat"/>
    </font>
    <font>
      <sz val="8"/>
      <color theme="1"/>
      <name val="Montserrat"/>
    </font>
    <font>
      <sz val="9"/>
      <name val="Montserrat Regular"/>
    </font>
    <font>
      <sz val="11"/>
      <color theme="1"/>
      <name val="Calibri"/>
      <family val="2"/>
      <scheme val="minor"/>
    </font>
    <font>
      <sz val="13"/>
      <color theme="1"/>
      <name val="Montserrat"/>
    </font>
  </fonts>
  <fills count="10">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bgColor theme="0"/>
      </patternFill>
    </fill>
    <fill>
      <patternFill patternType="solid">
        <fgColor rgb="FF83C6BF"/>
        <bgColor indexed="64"/>
      </patternFill>
    </fill>
    <fill>
      <patternFill patternType="solid">
        <fgColor rgb="FF235B4E"/>
        <bgColor indexed="64"/>
      </patternFill>
    </fill>
    <fill>
      <patternFill patternType="solid">
        <fgColor rgb="FF691C32"/>
        <bgColor indexed="64"/>
      </patternFill>
    </fill>
    <fill>
      <patternFill patternType="solid">
        <fgColor rgb="FF98989A"/>
        <bgColor indexed="64"/>
      </patternFill>
    </fill>
    <fill>
      <patternFill patternType="solid">
        <fgColor rgb="FFDDC9A3"/>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bottom style="thin">
        <color auto="1"/>
      </bottom>
      <diagonal/>
    </border>
    <border>
      <left/>
      <right/>
      <top style="hair">
        <color auto="1"/>
      </top>
      <bottom/>
      <diagonal/>
    </border>
    <border>
      <left/>
      <right style="thin">
        <color auto="1"/>
      </right>
      <top style="hair">
        <color auto="1"/>
      </top>
      <bottom/>
      <diagonal/>
    </border>
    <border>
      <left style="thin">
        <color auto="1"/>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thin">
        <color auto="1"/>
      </left>
      <right/>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style="hair">
        <color auto="1"/>
      </left>
      <right/>
      <top/>
      <bottom/>
      <diagonal/>
    </border>
    <border>
      <left style="hair">
        <color auto="1"/>
      </left>
      <right style="thin">
        <color rgb="FF000000"/>
      </right>
      <top style="thin">
        <color auto="1"/>
      </top>
      <bottom style="hair">
        <color auto="1"/>
      </bottom>
      <diagonal/>
    </border>
    <border>
      <left style="thin">
        <color auto="1"/>
      </left>
      <right style="hair">
        <color auto="1"/>
      </right>
      <top style="thin">
        <color auto="1"/>
      </top>
      <bottom style="hair">
        <color rgb="FF000000"/>
      </bottom>
      <diagonal/>
    </border>
    <border>
      <left style="hair">
        <color auto="1"/>
      </left>
      <right style="hair">
        <color auto="1"/>
      </right>
      <top style="thin">
        <color auto="1"/>
      </top>
      <bottom style="hair">
        <color rgb="FF000000"/>
      </bottom>
      <diagonal/>
    </border>
    <border>
      <left style="hair">
        <color auto="1"/>
      </left>
      <right style="thin">
        <color auto="1"/>
      </right>
      <top style="thin">
        <color auto="1"/>
      </top>
      <bottom style="hair">
        <color rgb="FF000000"/>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hair">
        <color rgb="FF000000"/>
      </top>
      <bottom style="hair">
        <color auto="1"/>
      </bottom>
      <diagonal/>
    </border>
    <border>
      <left style="hair">
        <color auto="1"/>
      </left>
      <right style="hair">
        <color auto="1"/>
      </right>
      <top style="hair">
        <color rgb="FF000000"/>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4">
    <xf numFmtId="0" fontId="0" fillId="0" borderId="0"/>
    <xf numFmtId="0" fontId="22" fillId="0" borderId="0"/>
    <xf numFmtId="0" fontId="27" fillId="0" borderId="0"/>
    <xf numFmtId="9" fontId="56" fillId="0" borderId="0" applyFont="0" applyFill="0" applyBorder="0" applyAlignment="0" applyProtection="0"/>
  </cellStyleXfs>
  <cellXfs count="418">
    <xf numFmtId="0" fontId="0" fillId="0" borderId="0" xfId="0"/>
    <xf numFmtId="0" fontId="1" fillId="0" borderId="0" xfId="0" applyFont="1"/>
    <xf numFmtId="0" fontId="1" fillId="0" borderId="0" xfId="0" applyFont="1" applyAlignment="1">
      <alignment vertical="center" wrapText="1"/>
    </xf>
    <xf numFmtId="0" fontId="8" fillId="0" borderId="0" xfId="0" applyFont="1"/>
    <xf numFmtId="0" fontId="12" fillId="0" borderId="0" xfId="0" applyFont="1"/>
    <xf numFmtId="0" fontId="13" fillId="0" borderId="0" xfId="0" applyFont="1" applyAlignment="1">
      <alignment horizontal="center" vertical="center" wrapText="1"/>
    </xf>
    <xf numFmtId="2" fontId="12" fillId="0" borderId="0" xfId="0" applyNumberFormat="1"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4" fillId="0" borderId="0" xfId="1" applyFont="1"/>
    <xf numFmtId="164" fontId="3" fillId="0" borderId="0" xfId="1" applyNumberFormat="1" applyFont="1"/>
    <xf numFmtId="0" fontId="3" fillId="0" borderId="0" xfId="1" applyFont="1"/>
    <xf numFmtId="0" fontId="3" fillId="4" borderId="0" xfId="1" applyFont="1" applyFill="1"/>
    <xf numFmtId="0" fontId="23" fillId="0" borderId="0" xfId="1" applyFont="1"/>
    <xf numFmtId="0" fontId="24" fillId="0" borderId="0" xfId="1" applyFont="1"/>
    <xf numFmtId="164" fontId="23" fillId="0" borderId="0" xfId="1" applyNumberFormat="1" applyFont="1" applyAlignment="1">
      <alignment horizontal="center"/>
    </xf>
    <xf numFmtId="3" fontId="3" fillId="0" borderId="0" xfId="1" applyNumberFormat="1" applyFont="1"/>
    <xf numFmtId="164" fontId="23" fillId="4" borderId="0" xfId="1" applyNumberFormat="1" applyFont="1" applyFill="1" applyAlignment="1">
      <alignment horizontal="center"/>
    </xf>
    <xf numFmtId="0" fontId="5" fillId="0" borderId="0" xfId="1" applyFont="1"/>
    <xf numFmtId="0" fontId="5" fillId="4" borderId="0" xfId="1" applyFont="1" applyFill="1"/>
    <xf numFmtId="0" fontId="23" fillId="4" borderId="0" xfId="1" applyFont="1" applyFill="1" applyAlignment="1">
      <alignment horizontal="center"/>
    </xf>
    <xf numFmtId="0" fontId="23" fillId="4" borderId="0" xfId="1" applyFont="1" applyFill="1" applyAlignment="1">
      <alignment horizontal="center" vertical="center"/>
    </xf>
    <xf numFmtId="164" fontId="23" fillId="4" borderId="0" xfId="1" applyNumberFormat="1" applyFont="1" applyFill="1" applyAlignment="1">
      <alignment horizontal="center" vertical="center"/>
    </xf>
    <xf numFmtId="164" fontId="24" fillId="0" borderId="0" xfId="1" applyNumberFormat="1" applyFont="1"/>
    <xf numFmtId="0" fontId="25" fillId="0" borderId="0" xfId="1" applyFont="1"/>
    <xf numFmtId="0" fontId="23" fillId="0" borderId="0" xfId="1" applyFont="1" applyAlignment="1">
      <alignment horizontal="center"/>
    </xf>
    <xf numFmtId="0" fontId="27" fillId="0" borderId="0" xfId="2"/>
    <xf numFmtId="0" fontId="20" fillId="0" borderId="0" xfId="2" applyFont="1"/>
    <xf numFmtId="0" fontId="30" fillId="5" borderId="1" xfId="0" applyFont="1" applyFill="1" applyBorder="1" applyAlignment="1">
      <alignment horizontal="center" vertical="center" wrapText="1"/>
    </xf>
    <xf numFmtId="3" fontId="14" fillId="3" borderId="20" xfId="0" applyNumberFormat="1" applyFont="1" applyFill="1" applyBorder="1" applyAlignment="1" applyProtection="1">
      <alignment horizontal="center" vertical="center" wrapText="1"/>
      <protection hidden="1"/>
    </xf>
    <xf numFmtId="3" fontId="14" fillId="3" borderId="21" xfId="0" applyNumberFormat="1" applyFont="1" applyFill="1" applyBorder="1" applyAlignment="1" applyProtection="1">
      <alignment horizontal="center" vertical="center" wrapText="1"/>
      <protection hidden="1"/>
    </xf>
    <xf numFmtId="0" fontId="28"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1" fontId="11" fillId="3" borderId="15" xfId="0" applyNumberFormat="1" applyFont="1" applyFill="1" applyBorder="1" applyAlignment="1" applyProtection="1">
      <alignment horizontal="center" vertical="center" wrapText="1"/>
      <protection hidden="1"/>
    </xf>
    <xf numFmtId="1" fontId="11" fillId="3" borderId="16" xfId="0" applyNumberFormat="1" applyFont="1" applyFill="1" applyBorder="1" applyAlignment="1" applyProtection="1">
      <alignment horizontal="center" vertical="center" wrapText="1"/>
      <protection hidden="1"/>
    </xf>
    <xf numFmtId="0" fontId="7" fillId="0" borderId="23" xfId="0" applyFont="1" applyBorder="1" applyAlignment="1">
      <alignment horizontal="center" vertical="center" wrapText="1"/>
    </xf>
    <xf numFmtId="0" fontId="0" fillId="0" borderId="23" xfId="0" applyBorder="1"/>
    <xf numFmtId="0" fontId="34" fillId="0" borderId="23" xfId="0" applyFont="1" applyBorder="1" applyAlignment="1">
      <alignment horizontal="center" vertical="center" wrapText="1"/>
    </xf>
    <xf numFmtId="2" fontId="21" fillId="0" borderId="23"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34" fillId="0" borderId="0" xfId="0" applyFont="1" applyAlignment="1">
      <alignment horizontal="center" vertical="center" wrapText="1"/>
    </xf>
    <xf numFmtId="2" fontId="21" fillId="0" borderId="0" xfId="0" applyNumberFormat="1" applyFont="1" applyAlignment="1">
      <alignment horizontal="center" vertical="center"/>
    </xf>
    <xf numFmtId="3" fontId="14" fillId="3" borderId="22" xfId="0" applyNumberFormat="1" applyFont="1" applyFill="1" applyBorder="1" applyAlignment="1" applyProtection="1">
      <alignment horizontal="center" vertical="center" wrapText="1"/>
      <protection hidden="1"/>
    </xf>
    <xf numFmtId="0" fontId="0" fillId="0" borderId="26" xfId="0" applyBorder="1"/>
    <xf numFmtId="0" fontId="0" fillId="0" borderId="9" xfId="0" applyBorder="1"/>
    <xf numFmtId="2" fontId="21" fillId="0" borderId="12" xfId="0" applyNumberFormat="1" applyFont="1" applyBorder="1" applyAlignment="1">
      <alignment horizontal="center" vertical="center"/>
    </xf>
    <xf numFmtId="2" fontId="21" fillId="0" borderId="13" xfId="0" applyNumberFormat="1" applyFont="1" applyBorder="1" applyAlignment="1">
      <alignment horizontal="center" vertical="center"/>
    </xf>
    <xf numFmtId="3" fontId="11" fillId="0" borderId="28" xfId="0" applyNumberFormat="1" applyFont="1" applyBorder="1" applyAlignment="1">
      <alignment horizontal="center" vertical="center"/>
    </xf>
    <xf numFmtId="3" fontId="11" fillId="0" borderId="12" xfId="0" applyNumberFormat="1" applyFont="1" applyBorder="1" applyAlignment="1">
      <alignment horizontal="center" vertical="center"/>
    </xf>
    <xf numFmtId="0" fontId="30" fillId="0" borderId="0" xfId="0" applyFont="1"/>
    <xf numFmtId="0" fontId="7" fillId="0" borderId="27" xfId="0" applyFont="1" applyBorder="1" applyAlignment="1">
      <alignment horizontal="center" vertical="center" wrapText="1"/>
    </xf>
    <xf numFmtId="3" fontId="14" fillId="3" borderId="11" xfId="0" applyNumberFormat="1" applyFont="1" applyFill="1" applyBorder="1" applyAlignment="1" applyProtection="1">
      <alignment horizontal="center" vertical="center" wrapText="1"/>
      <protection hidden="1"/>
    </xf>
    <xf numFmtId="3" fontId="14" fillId="3" borderId="40" xfId="0" applyNumberFormat="1" applyFont="1" applyFill="1" applyBorder="1" applyAlignment="1" applyProtection="1">
      <alignment horizontal="center" vertical="center" wrapText="1"/>
      <protection hidden="1"/>
    </xf>
    <xf numFmtId="0" fontId="7" fillId="0" borderId="2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1" xfId="0" applyFont="1" applyBorder="1" applyAlignment="1">
      <alignment horizontal="center" vertical="center" wrapText="1"/>
    </xf>
    <xf numFmtId="3" fontId="0" fillId="0" borderId="0" xfId="0" applyNumberFormat="1"/>
    <xf numFmtId="0" fontId="7" fillId="0" borderId="45" xfId="0" applyFont="1" applyBorder="1" applyAlignment="1">
      <alignment horizontal="center" vertical="center" wrapText="1"/>
    </xf>
    <xf numFmtId="3" fontId="14" fillId="3" borderId="3" xfId="0" applyNumberFormat="1" applyFont="1" applyFill="1" applyBorder="1" applyAlignment="1" applyProtection="1">
      <alignment horizontal="center" vertical="center" wrapText="1"/>
      <protection hidden="1"/>
    </xf>
    <xf numFmtId="0" fontId="32" fillId="0" borderId="0" xfId="0" applyFont="1" applyAlignment="1">
      <alignment horizontal="left" vertical="center" wrapText="1"/>
    </xf>
    <xf numFmtId="0" fontId="7" fillId="0" borderId="3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1" fontId="37" fillId="3" borderId="13" xfId="0" applyNumberFormat="1" applyFont="1" applyFill="1" applyBorder="1" applyAlignment="1" applyProtection="1">
      <alignment horizontal="center" vertical="center" wrapText="1"/>
      <protection hidden="1"/>
    </xf>
    <xf numFmtId="0" fontId="30" fillId="5" borderId="6" xfId="0" applyFont="1" applyFill="1" applyBorder="1" applyAlignment="1">
      <alignment horizontal="center" vertical="center" wrapText="1"/>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7" fillId="0" borderId="30" xfId="0" applyNumberFormat="1" applyFont="1" applyBorder="1" applyAlignment="1">
      <alignment horizontal="center" vertical="center"/>
    </xf>
    <xf numFmtId="3" fontId="14" fillId="3" borderId="0" xfId="0" applyNumberFormat="1" applyFont="1" applyFill="1" applyAlignment="1" applyProtection="1">
      <alignment horizontal="center" vertical="center" wrapText="1"/>
      <protection hidden="1"/>
    </xf>
    <xf numFmtId="3" fontId="14" fillId="3" borderId="38" xfId="0" applyNumberFormat="1" applyFont="1" applyFill="1" applyBorder="1" applyAlignment="1" applyProtection="1">
      <alignment horizontal="center" vertical="center" wrapText="1"/>
      <protection hidden="1"/>
    </xf>
    <xf numFmtId="1" fontId="7" fillId="0" borderId="28" xfId="0" applyNumberFormat="1" applyFont="1" applyBorder="1" applyAlignment="1">
      <alignment horizontal="center" vertical="center"/>
    </xf>
    <xf numFmtId="1" fontId="7" fillId="0" borderId="12" xfId="0" applyNumberFormat="1" applyFont="1" applyBorder="1" applyAlignment="1">
      <alignment horizontal="center" vertical="center"/>
    </xf>
    <xf numFmtId="1" fontId="7" fillId="0" borderId="30" xfId="0" applyNumberFormat="1" applyFont="1" applyBorder="1" applyAlignment="1">
      <alignment horizontal="center" vertical="center"/>
    </xf>
    <xf numFmtId="3" fontId="37" fillId="0" borderId="14" xfId="0" applyNumberFormat="1" applyFont="1" applyBorder="1" applyAlignment="1">
      <alignment horizontal="center" vertical="center"/>
    </xf>
    <xf numFmtId="3" fontId="37" fillId="0" borderId="15" xfId="0" applyNumberFormat="1" applyFont="1" applyBorder="1" applyAlignment="1">
      <alignment horizontal="center" vertical="center"/>
    </xf>
    <xf numFmtId="0" fontId="19" fillId="5" borderId="6" xfId="0" applyFont="1" applyFill="1" applyBorder="1" applyAlignment="1">
      <alignment horizontal="center" vertical="center" wrapText="1"/>
    </xf>
    <xf numFmtId="3" fontId="14" fillId="3" borderId="4" xfId="0" applyNumberFormat="1" applyFont="1" applyFill="1" applyBorder="1" applyAlignment="1" applyProtection="1">
      <alignment horizontal="center" vertical="center" wrapText="1"/>
      <protection hidden="1"/>
    </xf>
    <xf numFmtId="3" fontId="37" fillId="0" borderId="31" xfId="0" applyNumberFormat="1" applyFont="1" applyBorder="1" applyAlignment="1">
      <alignment horizontal="center" vertical="center"/>
    </xf>
    <xf numFmtId="3" fontId="37" fillId="0" borderId="13" xfId="0" applyNumberFormat="1" applyFont="1" applyBorder="1" applyAlignment="1">
      <alignment horizontal="center" vertical="center"/>
    </xf>
    <xf numFmtId="0" fontId="39" fillId="0" borderId="0" xfId="0" applyFont="1"/>
    <xf numFmtId="3" fontId="7" fillId="0" borderId="14"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3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32" xfId="0" applyNumberFormat="1" applyFont="1" applyBorder="1" applyAlignment="1">
      <alignment horizontal="center" vertical="center"/>
    </xf>
    <xf numFmtId="0" fontId="40" fillId="0" borderId="7" xfId="0" applyFont="1" applyBorder="1" applyAlignment="1">
      <alignment horizontal="center" vertical="center" wrapText="1"/>
    </xf>
    <xf numFmtId="0" fontId="41" fillId="0" borderId="15" xfId="0" applyFont="1" applyBorder="1" applyAlignment="1">
      <alignment horizontal="center" vertical="center" wrapText="1"/>
    </xf>
    <xf numFmtId="0" fontId="0" fillId="0" borderId="7" xfId="0" applyBorder="1"/>
    <xf numFmtId="0" fontId="26" fillId="0" borderId="37" xfId="0" applyFont="1" applyBorder="1" applyAlignment="1">
      <alignment horizontal="center" vertical="center"/>
    </xf>
    <xf numFmtId="0" fontId="42" fillId="0" borderId="0" xfId="0" applyFont="1" applyAlignment="1">
      <alignment horizontal="center" vertical="center" wrapText="1"/>
    </xf>
    <xf numFmtId="0" fontId="42" fillId="0" borderId="0" xfId="0" applyFont="1" applyAlignment="1">
      <alignment vertical="center" wrapText="1"/>
    </xf>
    <xf numFmtId="0" fontId="26" fillId="0" borderId="56" xfId="0" applyFont="1" applyBorder="1" applyAlignment="1">
      <alignment vertical="center"/>
    </xf>
    <xf numFmtId="0" fontId="26" fillId="0" borderId="0" xfId="0" applyFont="1" applyAlignment="1">
      <alignment vertical="center"/>
    </xf>
    <xf numFmtId="0" fontId="28" fillId="0" borderId="0" xfId="0" applyFont="1" applyAlignment="1">
      <alignment horizontal="center" vertical="center" wrapText="1"/>
    </xf>
    <xf numFmtId="0" fontId="42" fillId="0" borderId="15" xfId="0" applyFont="1" applyBorder="1" applyAlignment="1">
      <alignment horizontal="center" vertical="center" wrapText="1"/>
    </xf>
    <xf numFmtId="3" fontId="7" fillId="0" borderId="57" xfId="0" applyNumberFormat="1" applyFont="1" applyBorder="1" applyAlignment="1">
      <alignment horizontal="center" vertical="center"/>
    </xf>
    <xf numFmtId="3" fontId="14" fillId="3" borderId="45" xfId="0" applyNumberFormat="1" applyFont="1" applyFill="1" applyBorder="1" applyAlignment="1" applyProtection="1">
      <alignment horizontal="center" vertical="center" wrapText="1"/>
      <protection hidden="1"/>
    </xf>
    <xf numFmtId="0" fontId="10" fillId="0" borderId="0" xfId="0" applyFont="1" applyAlignment="1">
      <alignment horizontal="center" vertical="center" wrapText="1"/>
    </xf>
    <xf numFmtId="0" fontId="26" fillId="0" borderId="0" xfId="0" applyFont="1" applyAlignment="1">
      <alignment horizontal="center" vertical="center"/>
    </xf>
    <xf numFmtId="3" fontId="7" fillId="0" borderId="58" xfId="0" applyNumberFormat="1" applyFont="1" applyBorder="1" applyAlignment="1">
      <alignment horizontal="center" vertical="center"/>
    </xf>
    <xf numFmtId="3" fontId="7" fillId="0" borderId="59" xfId="0" applyNumberFormat="1" applyFont="1" applyBorder="1" applyAlignment="1">
      <alignment horizontal="center" vertical="center"/>
    </xf>
    <xf numFmtId="3" fontId="7" fillId="0" borderId="60" xfId="0" applyNumberFormat="1" applyFont="1" applyBorder="1" applyAlignment="1">
      <alignment horizontal="center" vertical="center"/>
    </xf>
    <xf numFmtId="0" fontId="38" fillId="0" borderId="0" xfId="0" applyFont="1"/>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horizontal="center" vertical="center"/>
    </xf>
    <xf numFmtId="3" fontId="37" fillId="3" borderId="31" xfId="0" applyNumberFormat="1" applyFont="1" applyFill="1" applyBorder="1" applyAlignment="1" applyProtection="1">
      <alignment horizontal="center" vertical="center" wrapText="1"/>
      <protection hidden="1"/>
    </xf>
    <xf numFmtId="3" fontId="37" fillId="3" borderId="13" xfId="0" applyNumberFormat="1" applyFont="1" applyFill="1" applyBorder="1" applyAlignment="1" applyProtection="1">
      <alignment horizontal="center" vertical="center" wrapText="1"/>
      <protection hidden="1"/>
    </xf>
    <xf numFmtId="3" fontId="37" fillId="3" borderId="32" xfId="0" applyNumberFormat="1" applyFont="1" applyFill="1" applyBorder="1" applyAlignment="1" applyProtection="1">
      <alignment horizontal="center" vertical="center" wrapText="1"/>
      <protection hidden="1"/>
    </xf>
    <xf numFmtId="3" fontId="7" fillId="0" borderId="33" xfId="0" applyNumberFormat="1" applyFont="1" applyBorder="1" applyAlignment="1">
      <alignment horizontal="center" vertical="center"/>
    </xf>
    <xf numFmtId="3" fontId="7" fillId="0" borderId="34" xfId="0" applyNumberFormat="1" applyFont="1" applyBorder="1" applyAlignment="1">
      <alignment horizontal="center" vertical="center"/>
    </xf>
    <xf numFmtId="3" fontId="7" fillId="0" borderId="35" xfId="0" applyNumberFormat="1" applyFont="1" applyBorder="1" applyAlignment="1">
      <alignment horizontal="center" vertical="center"/>
    </xf>
    <xf numFmtId="3" fontId="6" fillId="0" borderId="31" xfId="1" applyNumberFormat="1" applyFont="1" applyBorder="1" applyAlignment="1">
      <alignment horizontal="center" vertical="center"/>
    </xf>
    <xf numFmtId="3" fontId="6" fillId="0" borderId="13" xfId="1" applyNumberFormat="1" applyFont="1" applyBorder="1" applyAlignment="1">
      <alignment horizontal="center" vertical="center"/>
    </xf>
    <xf numFmtId="3" fontId="6" fillId="0" borderId="32" xfId="1" applyNumberFormat="1" applyFont="1" applyBorder="1" applyAlignment="1">
      <alignment horizontal="center" vertical="center"/>
    </xf>
    <xf numFmtId="3" fontId="14" fillId="3" borderId="39" xfId="0" applyNumberFormat="1" applyFont="1" applyFill="1" applyBorder="1" applyAlignment="1" applyProtection="1">
      <alignment horizontal="center" vertical="center" wrapText="1"/>
      <protection hidden="1"/>
    </xf>
    <xf numFmtId="3" fontId="37" fillId="3" borderId="14" xfId="0" applyNumberFormat="1" applyFont="1" applyFill="1" applyBorder="1" applyAlignment="1" applyProtection="1">
      <alignment horizontal="center" vertical="center" wrapText="1"/>
      <protection hidden="1"/>
    </xf>
    <xf numFmtId="3" fontId="37" fillId="3" borderId="15" xfId="0" applyNumberFormat="1" applyFont="1" applyFill="1" applyBorder="1" applyAlignment="1" applyProtection="1">
      <alignment horizontal="center" vertical="center" wrapText="1"/>
      <protection hidden="1"/>
    </xf>
    <xf numFmtId="3" fontId="14" fillId="3" borderId="47" xfId="0" applyNumberFormat="1" applyFont="1" applyFill="1" applyBorder="1" applyAlignment="1" applyProtection="1">
      <alignment horizontal="center" vertical="center" wrapText="1"/>
      <protection hidden="1"/>
    </xf>
    <xf numFmtId="3" fontId="37" fillId="3" borderId="34" xfId="0" applyNumberFormat="1" applyFont="1" applyFill="1" applyBorder="1" applyAlignment="1" applyProtection="1">
      <alignment horizontal="center" vertical="center" wrapText="1"/>
      <protection hidden="1"/>
    </xf>
    <xf numFmtId="3" fontId="37" fillId="0" borderId="33" xfId="0" applyNumberFormat="1" applyFont="1" applyBorder="1" applyAlignment="1">
      <alignment horizontal="center" vertical="center"/>
    </xf>
    <xf numFmtId="3" fontId="37" fillId="0" borderId="34" xfId="0" applyNumberFormat="1" applyFont="1" applyBorder="1" applyAlignment="1">
      <alignment horizontal="center" vertical="center"/>
    </xf>
    <xf numFmtId="3" fontId="37" fillId="3" borderId="35" xfId="0" applyNumberFormat="1" applyFont="1" applyFill="1" applyBorder="1" applyAlignment="1" applyProtection="1">
      <alignment horizontal="center" vertical="center" wrapText="1"/>
      <protection hidden="1"/>
    </xf>
    <xf numFmtId="3" fontId="37" fillId="0" borderId="54"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1" fontId="35" fillId="3" borderId="0" xfId="0" applyNumberFormat="1" applyFont="1" applyFill="1" applyAlignment="1" applyProtection="1">
      <alignment vertical="center" wrapText="1"/>
      <protection hidden="1"/>
    </xf>
    <xf numFmtId="3" fontId="11" fillId="0" borderId="33" xfId="0" applyNumberFormat="1" applyFont="1" applyBorder="1" applyAlignment="1">
      <alignment horizontal="center" vertical="center"/>
    </xf>
    <xf numFmtId="3" fontId="11" fillId="0" borderId="34" xfId="0" applyNumberFormat="1" applyFont="1" applyBorder="1" applyAlignment="1">
      <alignment horizontal="center" vertical="center"/>
    </xf>
    <xf numFmtId="1" fontId="11" fillId="3" borderId="34" xfId="0" applyNumberFormat="1" applyFont="1" applyFill="1" applyBorder="1" applyAlignment="1" applyProtection="1">
      <alignment horizontal="center" vertical="center" wrapText="1"/>
      <protection hidden="1"/>
    </xf>
    <xf numFmtId="0" fontId="8" fillId="0" borderId="0" xfId="0" applyFont="1" applyAlignment="1">
      <alignment horizontal="center" vertical="center"/>
    </xf>
    <xf numFmtId="0" fontId="8" fillId="0" borderId="0" xfId="0" applyFont="1" applyAlignment="1">
      <alignment horizontal="center"/>
    </xf>
    <xf numFmtId="0" fontId="43"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44" fillId="0" borderId="0" xfId="0" applyFont="1" applyAlignment="1">
      <alignment horizontal="center" vertical="center" wrapText="1"/>
    </xf>
    <xf numFmtId="0" fontId="9" fillId="0" borderId="0" xfId="0" applyFont="1" applyAlignment="1">
      <alignment horizontal="center" vertical="center" wrapText="1"/>
    </xf>
    <xf numFmtId="0" fontId="8" fillId="5" borderId="0" xfId="0" applyFont="1" applyFill="1" applyAlignment="1">
      <alignment horizontal="center" vertical="center"/>
    </xf>
    <xf numFmtId="0" fontId="8" fillId="5" borderId="0" xfId="0" applyFont="1" applyFill="1" applyAlignment="1">
      <alignment horizontal="center"/>
    </xf>
    <xf numFmtId="0" fontId="45" fillId="6" borderId="0" xfId="0" applyFont="1" applyFill="1" applyAlignment="1">
      <alignment horizontal="center" vertical="center" wrapText="1"/>
    </xf>
    <xf numFmtId="0" fontId="45" fillId="0" borderId="0" xfId="0" applyFont="1" applyAlignment="1">
      <alignment horizontal="center" vertical="center" wrapText="1"/>
    </xf>
    <xf numFmtId="0" fontId="46" fillId="8" borderId="0" xfId="0" applyFont="1" applyFill="1" applyAlignment="1">
      <alignment horizontal="center" vertical="center" wrapText="1"/>
    </xf>
    <xf numFmtId="0" fontId="45" fillId="7" borderId="0" xfId="0" applyFont="1" applyFill="1" applyAlignment="1">
      <alignment horizontal="center" vertical="center" wrapText="1"/>
    </xf>
    <xf numFmtId="0" fontId="46" fillId="9" borderId="0" xfId="0" applyFont="1" applyFill="1" applyAlignment="1">
      <alignment horizontal="center" vertical="center" wrapText="1"/>
    </xf>
    <xf numFmtId="0" fontId="46" fillId="0" borderId="0" xfId="0" applyFont="1" applyAlignment="1">
      <alignment horizontal="left" vertical="center" wrapText="1"/>
    </xf>
    <xf numFmtId="0" fontId="26" fillId="8" borderId="0" xfId="0" applyFont="1" applyFill="1" applyAlignment="1">
      <alignment horizontal="center" vertical="center" wrapText="1"/>
    </xf>
    <xf numFmtId="0" fontId="2" fillId="0" borderId="0" xfId="0" applyFont="1"/>
    <xf numFmtId="0" fontId="46" fillId="5" borderId="0" xfId="0" applyFont="1" applyFill="1" applyAlignment="1">
      <alignment horizontal="center" vertical="center" wrapText="1"/>
    </xf>
    <xf numFmtId="3" fontId="37" fillId="3" borderId="50" xfId="0" applyNumberFormat="1" applyFont="1" applyFill="1" applyBorder="1" applyAlignment="1" applyProtection="1">
      <alignment horizontal="center" vertical="center" wrapText="1"/>
      <protection hidden="1"/>
    </xf>
    <xf numFmtId="3" fontId="37" fillId="3" borderId="33" xfId="0" applyNumberFormat="1" applyFont="1" applyFill="1" applyBorder="1" applyAlignment="1" applyProtection="1">
      <alignment horizontal="center" vertical="center" wrapText="1"/>
      <protection hidden="1"/>
    </xf>
    <xf numFmtId="3" fontId="37" fillId="0" borderId="13" xfId="0" applyNumberFormat="1" applyFont="1" applyBorder="1" applyAlignment="1" applyProtection="1">
      <alignment horizontal="center" vertical="center" wrapText="1"/>
      <protection hidden="1"/>
    </xf>
    <xf numFmtId="2" fontId="7" fillId="0" borderId="28" xfId="0" applyNumberFormat="1" applyFont="1" applyBorder="1" applyAlignment="1">
      <alignment horizontal="center" vertical="center"/>
    </xf>
    <xf numFmtId="2" fontId="7" fillId="0" borderId="12"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7" fillId="0" borderId="31" xfId="0" applyNumberFormat="1" applyFont="1" applyBorder="1" applyAlignment="1">
      <alignment horizontal="center" vertical="center"/>
    </xf>
    <xf numFmtId="2" fontId="7" fillId="0" borderId="13" xfId="0" applyNumberFormat="1" applyFont="1" applyBorder="1" applyAlignment="1">
      <alignment horizontal="center" vertical="center"/>
    </xf>
    <xf numFmtId="2" fontId="14" fillId="3" borderId="21" xfId="0" applyNumberFormat="1" applyFont="1" applyFill="1" applyBorder="1" applyAlignment="1" applyProtection="1">
      <alignment horizontal="center" vertical="center" wrapText="1"/>
      <protection hidden="1"/>
    </xf>
    <xf numFmtId="2" fontId="7" fillId="0" borderId="33" xfId="0" applyNumberFormat="1" applyFont="1" applyBorder="1" applyAlignment="1">
      <alignment horizontal="center" vertical="center"/>
    </xf>
    <xf numFmtId="2" fontId="7" fillId="0" borderId="34" xfId="0" applyNumberFormat="1" applyFont="1" applyBorder="1" applyAlignment="1">
      <alignment horizontal="center" vertical="center"/>
    </xf>
    <xf numFmtId="4" fontId="14" fillId="3" borderId="40" xfId="0" applyNumberFormat="1" applyFont="1" applyFill="1" applyBorder="1" applyAlignment="1" applyProtection="1">
      <alignment horizontal="center" vertical="center" wrapText="1"/>
      <protection hidden="1"/>
    </xf>
    <xf numFmtId="3" fontId="37" fillId="3" borderId="13" xfId="0" applyNumberFormat="1" applyFont="1" applyFill="1" applyBorder="1" applyAlignment="1" applyProtection="1">
      <alignment vertical="center" wrapText="1"/>
      <protection hidden="1"/>
    </xf>
    <xf numFmtId="3" fontId="37" fillId="3" borderId="32" xfId="0" applyNumberFormat="1" applyFont="1" applyFill="1" applyBorder="1" applyAlignment="1" applyProtection="1">
      <alignment vertical="center" wrapText="1"/>
      <protection hidden="1"/>
    </xf>
    <xf numFmtId="3" fontId="37" fillId="0" borderId="62" xfId="0" applyNumberFormat="1" applyFont="1" applyBorder="1" applyAlignment="1">
      <alignment horizontal="center" vertical="center"/>
    </xf>
    <xf numFmtId="1" fontId="37" fillId="3" borderId="34" xfId="0" applyNumberFormat="1" applyFont="1" applyFill="1" applyBorder="1" applyAlignment="1" applyProtection="1">
      <alignment horizontal="center" vertical="center" wrapText="1"/>
      <protection hidden="1"/>
    </xf>
    <xf numFmtId="0" fontId="48" fillId="0" borderId="28" xfId="0" applyFont="1" applyBorder="1" applyAlignment="1">
      <alignment horizontal="center" vertical="center"/>
    </xf>
    <xf numFmtId="0" fontId="48" fillId="0" borderId="12"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13" xfId="0" applyFont="1" applyBorder="1" applyAlignment="1">
      <alignment horizontal="center" vertical="center"/>
    </xf>
    <xf numFmtId="1" fontId="11" fillId="3" borderId="35" xfId="0" applyNumberFormat="1" applyFont="1" applyFill="1" applyBorder="1" applyAlignment="1" applyProtection="1">
      <alignment horizontal="center" vertical="center" wrapText="1"/>
      <protection hidden="1"/>
    </xf>
    <xf numFmtId="1" fontId="37" fillId="3" borderId="35" xfId="0" applyNumberFormat="1" applyFont="1" applyFill="1" applyBorder="1" applyAlignment="1" applyProtection="1">
      <alignment horizontal="center" vertical="center" wrapText="1"/>
      <protection hidden="1"/>
    </xf>
    <xf numFmtId="1" fontId="37" fillId="0" borderId="34" xfId="0" applyNumberFormat="1" applyFont="1" applyBorder="1" applyAlignment="1" applyProtection="1">
      <alignment horizontal="center" vertical="center" wrapText="1"/>
      <protection hidden="1"/>
    </xf>
    <xf numFmtId="0" fontId="0" fillId="0" borderId="0" xfId="0" applyAlignment="1">
      <alignment horizontal="center" vertical="center" wrapText="1"/>
    </xf>
    <xf numFmtId="3" fontId="14" fillId="3" borderId="7" xfId="0" applyNumberFormat="1" applyFont="1" applyFill="1" applyBorder="1" applyAlignment="1" applyProtection="1">
      <alignment horizontal="center" vertical="center" wrapText="1"/>
      <protection hidden="1"/>
    </xf>
    <xf numFmtId="0" fontId="45" fillId="6" borderId="0" xfId="0" applyFont="1" applyFill="1" applyAlignment="1">
      <alignment horizontal="justify" vertical="center" wrapText="1"/>
    </xf>
    <xf numFmtId="0" fontId="46" fillId="8" borderId="0" xfId="0" applyFont="1" applyFill="1" applyAlignment="1">
      <alignment horizontal="justify" vertical="center" wrapText="1"/>
    </xf>
    <xf numFmtId="0" fontId="45" fillId="7" borderId="0" xfId="0" applyFont="1" applyFill="1" applyAlignment="1">
      <alignment horizontal="justify" vertical="center" wrapText="1"/>
    </xf>
    <xf numFmtId="0" fontId="46" fillId="9" borderId="0" xfId="0" applyFont="1" applyFill="1" applyAlignment="1">
      <alignment horizontal="justify" vertical="center" wrapText="1"/>
    </xf>
    <xf numFmtId="0" fontId="26" fillId="8" borderId="0" xfId="0" applyFont="1" applyFill="1" applyAlignment="1">
      <alignment horizontal="justify" vertical="center" wrapText="1"/>
    </xf>
    <xf numFmtId="0" fontId="46" fillId="5" borderId="0" xfId="0" applyFont="1" applyFill="1" applyAlignment="1">
      <alignment horizontal="justify" vertical="center" wrapText="1"/>
    </xf>
    <xf numFmtId="1" fontId="35" fillId="3" borderId="9" xfId="0" applyNumberFormat="1" applyFont="1" applyFill="1" applyBorder="1" applyAlignment="1" applyProtection="1">
      <alignment vertical="center" wrapText="1"/>
      <protection hidden="1"/>
    </xf>
    <xf numFmtId="0" fontId="7" fillId="0" borderId="4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7" xfId="0" applyFont="1" applyBorder="1" applyAlignment="1">
      <alignment horizontal="center" vertical="center" wrapText="1"/>
    </xf>
    <xf numFmtId="3" fontId="27" fillId="0" borderId="0" xfId="2" applyNumberFormat="1"/>
    <xf numFmtId="3" fontId="7" fillId="0" borderId="65" xfId="0" applyNumberFormat="1" applyFont="1" applyBorder="1" applyAlignment="1">
      <alignment horizontal="center" vertical="center"/>
    </xf>
    <xf numFmtId="3" fontId="7" fillId="0" borderId="66" xfId="0" applyNumberFormat="1" applyFont="1" applyBorder="1" applyAlignment="1">
      <alignment horizontal="center" vertical="center"/>
    </xf>
    <xf numFmtId="3" fontId="37" fillId="0" borderId="63" xfId="0" applyNumberFormat="1" applyFont="1" applyBorder="1" applyAlignment="1">
      <alignment horizontal="center" vertical="center"/>
    </xf>
    <xf numFmtId="3" fontId="37" fillId="0" borderId="64" xfId="0" applyNumberFormat="1" applyFont="1" applyBorder="1" applyAlignment="1">
      <alignment horizontal="center" vertical="center"/>
    </xf>
    <xf numFmtId="1" fontId="37" fillId="3" borderId="64" xfId="0" applyNumberFormat="1" applyFont="1" applyFill="1" applyBorder="1" applyAlignment="1" applyProtection="1">
      <alignment horizontal="center" vertical="center" wrapText="1"/>
      <protection hidden="1"/>
    </xf>
    <xf numFmtId="1" fontId="15" fillId="3" borderId="34" xfId="0" applyNumberFormat="1" applyFont="1" applyFill="1" applyBorder="1" applyAlignment="1" applyProtection="1">
      <alignment horizontal="center" vertical="center" wrapText="1"/>
      <protection hidden="1"/>
    </xf>
    <xf numFmtId="1" fontId="15" fillId="3" borderId="35" xfId="0" applyNumberFormat="1" applyFont="1" applyFill="1" applyBorder="1" applyAlignment="1" applyProtection="1">
      <alignment horizontal="center" vertical="center" wrapText="1"/>
      <protection hidden="1"/>
    </xf>
    <xf numFmtId="3" fontId="7" fillId="0" borderId="67" xfId="0" applyNumberFormat="1" applyFont="1" applyBorder="1" applyAlignment="1">
      <alignment horizontal="center" vertical="center"/>
    </xf>
    <xf numFmtId="3" fontId="7" fillId="0" borderId="68" xfId="0" applyNumberFormat="1" applyFont="1" applyBorder="1" applyAlignment="1">
      <alignment horizontal="center" vertical="center"/>
    </xf>
    <xf numFmtId="3" fontId="7" fillId="0" borderId="69" xfId="0" applyNumberFormat="1" applyFont="1" applyBorder="1" applyAlignment="1">
      <alignment horizontal="center" vertical="center"/>
    </xf>
    <xf numFmtId="0" fontId="7" fillId="0" borderId="25" xfId="0" applyFont="1" applyBorder="1" applyAlignment="1">
      <alignment horizontal="center" vertical="center" wrapText="1"/>
    </xf>
    <xf numFmtId="2" fontId="7" fillId="0" borderId="35" xfId="0" applyNumberFormat="1" applyFont="1" applyBorder="1" applyAlignment="1">
      <alignment horizontal="center" vertical="center"/>
    </xf>
    <xf numFmtId="0" fontId="48" fillId="0" borderId="0" xfId="0" applyFont="1" applyAlignment="1">
      <alignment horizontal="center" vertical="center" wrapText="1"/>
    </xf>
    <xf numFmtId="0" fontId="57" fillId="0" borderId="0" xfId="0" applyFont="1"/>
    <xf numFmtId="0" fontId="48" fillId="0" borderId="0" xfId="0" applyFont="1"/>
    <xf numFmtId="165" fontId="21" fillId="0" borderId="15" xfId="3" applyNumberFormat="1" applyFont="1" applyBorder="1" applyAlignment="1">
      <alignment horizontal="center" vertical="center"/>
    </xf>
    <xf numFmtId="10" fontId="21" fillId="0" borderId="15" xfId="3" applyNumberFormat="1" applyFont="1" applyBorder="1" applyAlignment="1">
      <alignment horizontal="center" vertical="center"/>
    </xf>
    <xf numFmtId="165" fontId="21" fillId="0" borderId="13" xfId="3" applyNumberFormat="1" applyFont="1" applyBorder="1" applyAlignment="1">
      <alignment horizontal="center" vertical="center"/>
    </xf>
    <xf numFmtId="10" fontId="21" fillId="0" borderId="13" xfId="3" applyNumberFormat="1" applyFont="1" applyBorder="1" applyAlignment="1">
      <alignment horizontal="center" vertical="center"/>
    </xf>
    <xf numFmtId="165" fontId="21" fillId="0" borderId="12" xfId="3" applyNumberFormat="1" applyFont="1" applyBorder="1" applyAlignment="1">
      <alignment horizontal="center" vertical="center"/>
    </xf>
    <xf numFmtId="10" fontId="21" fillId="0" borderId="12" xfId="3" applyNumberFormat="1" applyFont="1" applyBorder="1" applyAlignment="1">
      <alignment horizontal="center" vertical="center"/>
    </xf>
    <xf numFmtId="10" fontId="14" fillId="3" borderId="12" xfId="3" applyNumberFormat="1" applyFont="1" applyFill="1" applyBorder="1" applyAlignment="1" applyProtection="1">
      <alignment horizontal="center" vertical="center" wrapText="1"/>
      <protection hidden="1"/>
    </xf>
    <xf numFmtId="10" fontId="14" fillId="3" borderId="13" xfId="3" applyNumberFormat="1" applyFont="1" applyFill="1" applyBorder="1" applyAlignment="1" applyProtection="1">
      <alignment horizontal="center" vertical="center" wrapText="1"/>
      <protection hidden="1"/>
    </xf>
    <xf numFmtId="0" fontId="42" fillId="0" borderId="53"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54" xfId="0" applyFont="1" applyBorder="1" applyAlignment="1">
      <alignment horizontal="center" vertical="center" wrapText="1"/>
    </xf>
    <xf numFmtId="0" fontId="29" fillId="5" borderId="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10"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10" fillId="0" borderId="2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9" xfId="0" applyFont="1" applyBorder="1" applyAlignment="1">
      <alignment horizontal="center" vertical="center" wrapText="1"/>
    </xf>
    <xf numFmtId="0" fontId="32" fillId="0" borderId="50" xfId="0" applyFont="1" applyBorder="1" applyAlignment="1">
      <alignment horizontal="left" vertical="center" wrapText="1"/>
    </xf>
    <xf numFmtId="0" fontId="32" fillId="0" borderId="51" xfId="0" applyFont="1" applyBorder="1" applyAlignment="1">
      <alignment horizontal="left" vertical="center" wrapText="1"/>
    </xf>
    <xf numFmtId="0" fontId="32" fillId="0" borderId="42" xfId="0" applyFont="1" applyBorder="1" applyAlignment="1">
      <alignment horizontal="left" vertical="center" wrapText="1"/>
    </xf>
    <xf numFmtId="0" fontId="7" fillId="0" borderId="40" xfId="0" applyFont="1" applyBorder="1" applyAlignment="1">
      <alignment horizontal="center" vertical="center" wrapText="1"/>
    </xf>
    <xf numFmtId="0" fontId="26" fillId="0" borderId="55" xfId="0" applyFont="1" applyBorder="1" applyAlignment="1">
      <alignment horizontal="center" vertical="center"/>
    </xf>
    <xf numFmtId="0" fontId="26" fillId="0" borderId="9" xfId="0" applyFont="1" applyBorder="1" applyAlignment="1">
      <alignment horizontal="center" vertical="center"/>
    </xf>
    <xf numFmtId="0" fontId="26" fillId="0" borderId="36" xfId="0" applyFont="1" applyBorder="1" applyAlignment="1">
      <alignment horizontal="center" vertical="center"/>
    </xf>
    <xf numFmtId="3" fontId="7" fillId="0" borderId="43" xfId="0" applyNumberFormat="1" applyFont="1" applyBorder="1" applyAlignment="1">
      <alignment horizontal="center" vertical="center"/>
    </xf>
    <xf numFmtId="3" fontId="7" fillId="0" borderId="44" xfId="0" applyNumberFormat="1" applyFont="1" applyBorder="1" applyAlignment="1">
      <alignment horizontal="center" vertical="center"/>
    </xf>
    <xf numFmtId="3" fontId="7" fillId="0" borderId="39"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51" xfId="0" applyNumberFormat="1" applyFont="1" applyBorder="1" applyAlignment="1">
      <alignment horizontal="center" vertical="center"/>
    </xf>
    <xf numFmtId="3" fontId="7" fillId="0" borderId="40" xfId="0" applyNumberFormat="1" applyFont="1" applyBorder="1" applyAlignment="1">
      <alignment horizontal="center" vertical="center"/>
    </xf>
    <xf numFmtId="1" fontId="49" fillId="3" borderId="17" xfId="0" applyNumberFormat="1" applyFont="1" applyFill="1" applyBorder="1" applyAlignment="1" applyProtection="1">
      <alignment horizontal="center" wrapText="1"/>
      <protection hidden="1"/>
    </xf>
    <xf numFmtId="1" fontId="49" fillId="3" borderId="18" xfId="0" applyNumberFormat="1" applyFont="1" applyFill="1" applyBorder="1" applyAlignment="1" applyProtection="1">
      <alignment horizontal="center" wrapText="1"/>
      <protection hidden="1"/>
    </xf>
    <xf numFmtId="1" fontId="49" fillId="3" borderId="19" xfId="0" applyNumberFormat="1" applyFont="1" applyFill="1" applyBorder="1" applyAlignment="1" applyProtection="1">
      <alignment horizontal="center" wrapText="1"/>
      <protection hidden="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1" fontId="49" fillId="3" borderId="29" xfId="0" applyNumberFormat="1" applyFont="1" applyFill="1" applyBorder="1" applyAlignment="1" applyProtection="1">
      <alignment horizontal="center" vertical="center" wrapText="1"/>
      <protection hidden="1"/>
    </xf>
    <xf numFmtId="1" fontId="49" fillId="3" borderId="23" xfId="0" applyNumberFormat="1" applyFont="1" applyFill="1" applyBorder="1" applyAlignment="1" applyProtection="1">
      <alignment horizontal="center" vertical="center" wrapText="1"/>
      <protection hidden="1"/>
    </xf>
    <xf numFmtId="1" fontId="49" fillId="3" borderId="0" xfId="0" applyNumberFormat="1" applyFont="1" applyFill="1" applyAlignment="1" applyProtection="1">
      <alignment horizontal="center" vertical="center" wrapText="1"/>
      <protection hidden="1"/>
    </xf>
    <xf numFmtId="1" fontId="49" fillId="3" borderId="3" xfId="0" applyNumberFormat="1" applyFont="1" applyFill="1" applyBorder="1" applyAlignment="1" applyProtection="1">
      <alignment horizontal="center" vertical="center" wrapText="1"/>
      <protection hidden="1"/>
    </xf>
    <xf numFmtId="1" fontId="49" fillId="3" borderId="17" xfId="0" applyNumberFormat="1" applyFont="1" applyFill="1" applyBorder="1" applyAlignment="1" applyProtection="1">
      <alignment horizontal="center" vertical="center" wrapText="1"/>
      <protection hidden="1"/>
    </xf>
    <xf numFmtId="1" fontId="49" fillId="3" borderId="18" xfId="0" applyNumberFormat="1" applyFont="1" applyFill="1" applyBorder="1" applyAlignment="1" applyProtection="1">
      <alignment horizontal="center" vertical="center" wrapText="1"/>
      <protection hidden="1"/>
    </xf>
    <xf numFmtId="1" fontId="49" fillId="3" borderId="19" xfId="0" applyNumberFormat="1" applyFont="1" applyFill="1" applyBorder="1" applyAlignment="1" applyProtection="1">
      <alignment horizontal="center" vertical="center" wrapText="1"/>
      <protection hidden="1"/>
    </xf>
    <xf numFmtId="0" fontId="32" fillId="0" borderId="49" xfId="0" applyFont="1" applyBorder="1" applyAlignment="1">
      <alignment horizontal="left" vertical="center" wrapText="1"/>
    </xf>
    <xf numFmtId="0" fontId="32" fillId="0" borderId="44" xfId="0" applyFont="1" applyBorder="1" applyAlignment="1">
      <alignment horizontal="left" vertical="center" wrapText="1"/>
    </xf>
    <xf numFmtId="0" fontId="32" fillId="0" borderId="41" xfId="0" applyFont="1" applyBorder="1" applyAlignment="1">
      <alignment horizontal="left" vertical="center" wrapText="1"/>
    </xf>
    <xf numFmtId="0" fontId="28" fillId="2" borderId="48" xfId="0" applyFont="1" applyFill="1" applyBorder="1" applyAlignment="1">
      <alignment horizontal="center" vertical="center" wrapText="1"/>
    </xf>
    <xf numFmtId="0" fontId="7" fillId="0" borderId="51" xfId="0" applyFont="1" applyBorder="1" applyAlignment="1">
      <alignment horizontal="center" vertical="center"/>
    </xf>
    <xf numFmtId="0" fontId="7" fillId="0" borderId="40" xfId="0" applyFont="1" applyBorder="1" applyAlignment="1">
      <alignment horizontal="center" vertical="center"/>
    </xf>
    <xf numFmtId="3" fontId="7" fillId="0" borderId="52" xfId="0" applyNumberFormat="1" applyFont="1" applyBorder="1" applyAlignment="1">
      <alignment horizontal="center" vertical="center" wrapText="1"/>
    </xf>
    <xf numFmtId="0" fontId="7" fillId="0" borderId="51" xfId="0" applyFont="1" applyBorder="1" applyAlignment="1">
      <alignment horizontal="center" vertical="center" wrapText="1"/>
    </xf>
    <xf numFmtId="0" fontId="7" fillId="0" borderId="7" xfId="0" applyFont="1" applyBorder="1" applyAlignment="1">
      <alignment horizontal="center" vertical="center" wrapText="1"/>
    </xf>
    <xf numFmtId="1" fontId="15" fillId="3" borderId="33" xfId="0" applyNumberFormat="1" applyFont="1" applyFill="1" applyBorder="1" applyAlignment="1" applyProtection="1">
      <alignment horizontal="center" vertical="center" wrapText="1"/>
      <protection hidden="1"/>
    </xf>
    <xf numFmtId="1" fontId="15" fillId="3" borderId="34" xfId="0" applyNumberFormat="1" applyFont="1" applyFill="1" applyBorder="1" applyAlignment="1" applyProtection="1">
      <alignment horizontal="center" vertical="center" wrapText="1"/>
      <protection hidden="1"/>
    </xf>
    <xf numFmtId="1" fontId="15" fillId="3" borderId="35" xfId="0" applyNumberFormat="1" applyFont="1" applyFill="1" applyBorder="1" applyAlignment="1" applyProtection="1">
      <alignment horizontal="center" vertical="center" wrapText="1"/>
      <protection hidden="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3" fontId="7" fillId="0" borderId="49" xfId="0" applyNumberFormat="1" applyFont="1" applyBorder="1" applyAlignment="1">
      <alignment horizontal="center" vertical="center"/>
    </xf>
    <xf numFmtId="3" fontId="7" fillId="0" borderId="41" xfId="0" applyNumberFormat="1" applyFont="1" applyBorder="1" applyAlignment="1">
      <alignment horizontal="center" vertical="center"/>
    </xf>
    <xf numFmtId="0" fontId="29" fillId="5" borderId="11" xfId="0" applyFont="1" applyFill="1" applyBorder="1" applyAlignment="1">
      <alignment horizontal="center" vertical="center" wrapText="1"/>
    </xf>
    <xf numFmtId="0" fontId="10" fillId="0" borderId="7" xfId="0" applyFont="1" applyBorder="1" applyAlignment="1">
      <alignment horizontal="center" vertical="center" wrapText="1"/>
    </xf>
    <xf numFmtId="3" fontId="7" fillId="0" borderId="50" xfId="0" applyNumberFormat="1" applyFont="1" applyBorder="1" applyAlignment="1">
      <alignment horizontal="center" vertical="center"/>
    </xf>
    <xf numFmtId="3" fontId="7" fillId="0" borderId="42" xfId="0" applyNumberFormat="1" applyFont="1" applyBorder="1" applyAlignment="1">
      <alignment horizontal="center" vertical="center"/>
    </xf>
    <xf numFmtId="1" fontId="55" fillId="3" borderId="33" xfId="0" applyNumberFormat="1" applyFont="1" applyFill="1" applyBorder="1" applyAlignment="1" applyProtection="1">
      <alignment horizontal="center" vertical="center" wrapText="1"/>
      <protection hidden="1"/>
    </xf>
    <xf numFmtId="1" fontId="35" fillId="3" borderId="29" xfId="0" applyNumberFormat="1" applyFont="1" applyFill="1" applyBorder="1" applyAlignment="1" applyProtection="1">
      <alignment horizontal="center" vertical="center" wrapText="1"/>
      <protection hidden="1"/>
    </xf>
    <xf numFmtId="1" fontId="35" fillId="3" borderId="23" xfId="0" applyNumberFormat="1"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3" fontId="37" fillId="0" borderId="52" xfId="0" applyNumberFormat="1" applyFont="1" applyBorder="1" applyAlignment="1">
      <alignment horizontal="center" vertical="center"/>
    </xf>
    <xf numFmtId="3" fontId="37" fillId="0" borderId="51" xfId="0" applyNumberFormat="1" applyFont="1" applyBorder="1" applyAlignment="1">
      <alignment horizontal="center" vertical="center"/>
    </xf>
    <xf numFmtId="3" fontId="37" fillId="0" borderId="40" xfId="0" applyNumberFormat="1" applyFont="1" applyBorder="1" applyAlignment="1">
      <alignment horizontal="center" vertical="center"/>
    </xf>
    <xf numFmtId="0" fontId="36" fillId="5" borderId="8"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36" fillId="5" borderId="5"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7" xfId="0" applyFont="1" applyBorder="1" applyAlignment="1">
      <alignment horizontal="center" vertical="center" wrapText="1"/>
    </xf>
    <xf numFmtId="0" fontId="0" fillId="0" borderId="0" xfId="0" applyAlignment="1">
      <alignment horizontal="center"/>
    </xf>
    <xf numFmtId="1" fontId="15" fillId="3" borderId="29" xfId="0" applyNumberFormat="1" applyFont="1" applyFill="1" applyBorder="1" applyAlignment="1" applyProtection="1">
      <alignment horizontal="center" vertical="center" wrapText="1"/>
      <protection hidden="1"/>
    </xf>
    <xf numFmtId="1" fontId="15" fillId="3" borderId="23" xfId="0" applyNumberFormat="1" applyFont="1" applyFill="1" applyBorder="1" applyAlignment="1" applyProtection="1">
      <alignment horizontal="center" vertical="center" wrapText="1"/>
      <protection hidden="1"/>
    </xf>
    <xf numFmtId="1" fontId="15" fillId="3" borderId="0" xfId="0" applyNumberFormat="1" applyFont="1" applyFill="1" applyAlignment="1" applyProtection="1">
      <alignment horizontal="center" vertical="center" wrapText="1"/>
      <protection hidden="1"/>
    </xf>
    <xf numFmtId="3" fontId="37" fillId="0" borderId="43" xfId="0" applyNumberFormat="1" applyFont="1" applyBorder="1" applyAlignment="1">
      <alignment horizontal="center" vertical="center"/>
    </xf>
    <xf numFmtId="3" fontId="37" fillId="0" borderId="44" xfId="0" applyNumberFormat="1" applyFont="1" applyBorder="1" applyAlignment="1">
      <alignment horizontal="center" vertical="center"/>
    </xf>
    <xf numFmtId="0" fontId="7" fillId="0" borderId="28" xfId="0" applyFont="1" applyBorder="1" applyAlignment="1">
      <alignment horizontal="center"/>
    </xf>
    <xf numFmtId="0" fontId="7" fillId="0" borderId="12" xfId="0" applyFont="1" applyBorder="1" applyAlignment="1">
      <alignment horizontal="center"/>
    </xf>
    <xf numFmtId="0" fontId="7" fillId="0" borderId="44" xfId="0" applyFont="1" applyBorder="1" applyAlignment="1">
      <alignment horizontal="center"/>
    </xf>
    <xf numFmtId="0" fontId="7" fillId="0" borderId="39" xfId="0" applyFont="1" applyBorder="1" applyAlignment="1">
      <alignment horizontal="center"/>
    </xf>
    <xf numFmtId="3" fontId="37" fillId="0" borderId="17" xfId="0" applyNumberFormat="1" applyFont="1" applyBorder="1" applyAlignment="1">
      <alignment horizontal="center" vertical="center"/>
    </xf>
    <xf numFmtId="3" fontId="37" fillId="0" borderId="18" xfId="0" applyNumberFormat="1" applyFont="1" applyBorder="1" applyAlignment="1">
      <alignment horizontal="center" vertical="center"/>
    </xf>
    <xf numFmtId="3" fontId="37" fillId="0" borderId="62" xfId="0" applyNumberFormat="1" applyFont="1" applyBorder="1" applyAlignment="1">
      <alignment horizontal="center" vertical="center"/>
    </xf>
    <xf numFmtId="3" fontId="37" fillId="0" borderId="61" xfId="0" applyNumberFormat="1" applyFont="1" applyBorder="1" applyAlignment="1">
      <alignment horizontal="center" vertical="center"/>
    </xf>
    <xf numFmtId="1" fontId="37" fillId="0" borderId="61" xfId="0" applyNumberFormat="1" applyFont="1" applyBorder="1" applyAlignment="1" applyProtection="1">
      <alignment horizontal="center" vertical="center" wrapText="1"/>
      <protection hidden="1"/>
    </xf>
    <xf numFmtId="1" fontId="37" fillId="0" borderId="18" xfId="0" applyNumberFormat="1" applyFont="1" applyBorder="1" applyAlignment="1" applyProtection="1">
      <alignment horizontal="center" vertical="center" wrapText="1"/>
      <protection hidden="1"/>
    </xf>
    <xf numFmtId="1" fontId="37" fillId="0" borderId="62" xfId="0" applyNumberFormat="1" applyFont="1" applyBorder="1" applyAlignment="1" applyProtection="1">
      <alignment horizontal="center" vertical="center" wrapText="1"/>
      <protection hidden="1"/>
    </xf>
    <xf numFmtId="1" fontId="37" fillId="3" borderId="61" xfId="0" applyNumberFormat="1" applyFont="1" applyFill="1" applyBorder="1" applyAlignment="1" applyProtection="1">
      <alignment horizontal="center" vertical="center" wrapText="1"/>
      <protection hidden="1"/>
    </xf>
    <xf numFmtId="1" fontId="37" fillId="3" borderId="18" xfId="0" applyNumberFormat="1" applyFont="1" applyFill="1" applyBorder="1" applyAlignment="1" applyProtection="1">
      <alignment horizontal="center" vertical="center" wrapText="1"/>
      <protection hidden="1"/>
    </xf>
    <xf numFmtId="1" fontId="37" fillId="3" borderId="19" xfId="0" applyNumberFormat="1" applyFont="1" applyFill="1" applyBorder="1" applyAlignment="1" applyProtection="1">
      <alignment horizontal="center" vertical="center" wrapText="1"/>
      <protection hidden="1"/>
    </xf>
    <xf numFmtId="0" fontId="32" fillId="0" borderId="13" xfId="0" applyFont="1" applyBorder="1" applyAlignment="1">
      <alignment horizontal="left" vertical="center" wrapText="1"/>
    </xf>
    <xf numFmtId="1" fontId="35" fillId="3" borderId="18" xfId="0" applyNumberFormat="1" applyFont="1" applyFill="1" applyBorder="1" applyAlignment="1" applyProtection="1">
      <alignment horizontal="center" vertical="center" wrapText="1"/>
      <protection hidden="1"/>
    </xf>
    <xf numFmtId="1" fontId="35" fillId="3" borderId="24" xfId="0" applyNumberFormat="1" applyFont="1" applyFill="1" applyBorder="1" applyAlignment="1" applyProtection="1">
      <alignment horizontal="center" vertical="center" wrapText="1"/>
      <protection hidden="1"/>
    </xf>
    <xf numFmtId="1" fontId="35" fillId="3" borderId="25" xfId="0" applyNumberFormat="1" applyFont="1" applyFill="1" applyBorder="1" applyAlignment="1" applyProtection="1">
      <alignment horizontal="center" vertical="center" wrapText="1"/>
      <protection hidden="1"/>
    </xf>
    <xf numFmtId="0" fontId="32" fillId="0" borderId="12" xfId="0" applyFont="1" applyBorder="1" applyAlignment="1">
      <alignment horizontal="left" vertical="center" wrapText="1"/>
    </xf>
    <xf numFmtId="2" fontId="7" fillId="0" borderId="50" xfId="0" applyNumberFormat="1" applyFont="1" applyBorder="1" applyAlignment="1">
      <alignment horizontal="center" vertical="center"/>
    </xf>
    <xf numFmtId="2" fontId="7" fillId="0" borderId="51" xfId="0" applyNumberFormat="1" applyFont="1" applyBorder="1" applyAlignment="1">
      <alignment horizontal="center" vertical="center"/>
    </xf>
    <xf numFmtId="2" fontId="7" fillId="0" borderId="42" xfId="0" applyNumberFormat="1" applyFont="1" applyBorder="1" applyAlignment="1">
      <alignment horizontal="center" vertical="center"/>
    </xf>
    <xf numFmtId="2" fontId="7" fillId="0" borderId="40" xfId="0" applyNumberFormat="1" applyFont="1" applyBorder="1" applyAlignment="1">
      <alignment horizontal="center" vertical="center"/>
    </xf>
    <xf numFmtId="0" fontId="19" fillId="0" borderId="23" xfId="0" applyFont="1" applyBorder="1" applyAlignment="1">
      <alignment horizontal="left" vertical="center" wrapText="1"/>
    </xf>
    <xf numFmtId="0" fontId="7"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9" xfId="0" applyFont="1" applyBorder="1" applyAlignment="1">
      <alignment horizontal="center" vertical="center" wrapText="1"/>
    </xf>
    <xf numFmtId="1" fontId="35" fillId="3" borderId="0" xfId="0" applyNumberFormat="1" applyFont="1" applyFill="1" applyAlignment="1" applyProtection="1">
      <alignment horizontal="center" vertical="center" wrapText="1"/>
      <protection hidden="1"/>
    </xf>
    <xf numFmtId="1" fontId="35" fillId="3" borderId="3" xfId="0" applyNumberFormat="1" applyFont="1" applyFill="1" applyBorder="1" applyAlignment="1" applyProtection="1">
      <alignment horizontal="center" vertical="center" wrapText="1"/>
      <protection hidden="1"/>
    </xf>
    <xf numFmtId="3" fontId="37" fillId="0" borderId="50" xfId="0" applyNumberFormat="1" applyFont="1" applyBorder="1" applyAlignment="1">
      <alignment horizontal="center" vertical="center"/>
    </xf>
    <xf numFmtId="3" fontId="37" fillId="0" borderId="42" xfId="0" applyNumberFormat="1" applyFont="1" applyBorder="1" applyAlignment="1">
      <alignment horizontal="center" vertical="center"/>
    </xf>
    <xf numFmtId="3" fontId="37" fillId="3" borderId="50" xfId="0" applyNumberFormat="1" applyFont="1" applyFill="1" applyBorder="1" applyAlignment="1" applyProtection="1">
      <alignment horizontal="center" vertical="center" wrapText="1"/>
      <protection hidden="1"/>
    </xf>
    <xf numFmtId="3" fontId="37" fillId="3" borderId="51" xfId="0" applyNumberFormat="1" applyFont="1" applyFill="1" applyBorder="1" applyAlignment="1" applyProtection="1">
      <alignment horizontal="center" vertical="center" wrapText="1"/>
      <protection hidden="1"/>
    </xf>
    <xf numFmtId="3" fontId="37" fillId="3" borderId="42" xfId="0" applyNumberFormat="1" applyFont="1" applyFill="1" applyBorder="1" applyAlignment="1" applyProtection="1">
      <alignment horizontal="center" vertical="center" wrapText="1"/>
      <protection hidden="1"/>
    </xf>
    <xf numFmtId="3" fontId="37" fillId="3" borderId="40" xfId="0" applyNumberFormat="1" applyFont="1" applyFill="1" applyBorder="1" applyAlignment="1" applyProtection="1">
      <alignment horizontal="center" vertical="center" wrapText="1"/>
      <protection hidden="1"/>
    </xf>
    <xf numFmtId="0" fontId="7" fillId="0" borderId="50" xfId="0" applyFont="1" applyBorder="1" applyAlignment="1">
      <alignment horizontal="center" vertical="center"/>
    </xf>
    <xf numFmtId="0" fontId="7" fillId="0" borderId="42" xfId="0" applyFont="1" applyBorder="1" applyAlignment="1">
      <alignment horizontal="center" vertical="center"/>
    </xf>
    <xf numFmtId="3" fontId="37" fillId="0" borderId="28" xfId="0" applyNumberFormat="1" applyFont="1" applyBorder="1" applyAlignment="1">
      <alignment horizontal="center" vertical="center"/>
    </xf>
    <xf numFmtId="3" fontId="37" fillId="0" borderId="12" xfId="0" applyNumberFormat="1" applyFont="1" applyBorder="1" applyAlignment="1">
      <alignment horizontal="center" vertical="center"/>
    </xf>
    <xf numFmtId="1" fontId="37" fillId="0" borderId="12" xfId="0" applyNumberFormat="1" applyFont="1" applyBorder="1" applyAlignment="1" applyProtection="1">
      <alignment horizontal="center" vertical="center" wrapText="1"/>
      <protection hidden="1"/>
    </xf>
    <xf numFmtId="1" fontId="37" fillId="3" borderId="12" xfId="0" applyNumberFormat="1" applyFont="1" applyFill="1" applyBorder="1" applyAlignment="1" applyProtection="1">
      <alignment horizontal="center" vertical="center" wrapText="1"/>
      <protection hidden="1"/>
    </xf>
    <xf numFmtId="1" fontId="37" fillId="3" borderId="30" xfId="0" applyNumberFormat="1" applyFont="1" applyFill="1" applyBorder="1" applyAlignment="1" applyProtection="1">
      <alignment horizontal="center" vertical="center" wrapText="1"/>
      <protection hidden="1"/>
    </xf>
    <xf numFmtId="3" fontId="37" fillId="0" borderId="33" xfId="0" applyNumberFormat="1" applyFont="1" applyBorder="1" applyAlignment="1">
      <alignment horizontal="center" vertical="center"/>
    </xf>
    <xf numFmtId="3" fontId="37" fillId="0" borderId="34" xfId="0" applyNumberFormat="1" applyFont="1" applyBorder="1" applyAlignment="1">
      <alignment horizontal="center" vertical="center"/>
    </xf>
    <xf numFmtId="1" fontId="37" fillId="0" borderId="34" xfId="0" applyNumberFormat="1" applyFont="1" applyBorder="1" applyAlignment="1" applyProtection="1">
      <alignment horizontal="center" vertical="center" wrapText="1"/>
      <protection hidden="1"/>
    </xf>
    <xf numFmtId="1" fontId="37" fillId="3" borderId="34" xfId="0" applyNumberFormat="1" applyFont="1" applyFill="1" applyBorder="1" applyAlignment="1" applyProtection="1">
      <alignment horizontal="center" vertical="center" wrapText="1"/>
      <protection hidden="1"/>
    </xf>
    <xf numFmtId="1" fontId="37" fillId="3" borderId="35" xfId="0" applyNumberFormat="1" applyFont="1" applyFill="1" applyBorder="1" applyAlignment="1" applyProtection="1">
      <alignment horizontal="center" vertical="center" wrapText="1"/>
      <protection hidden="1"/>
    </xf>
    <xf numFmtId="0" fontId="48" fillId="0" borderId="50" xfId="0" applyFont="1" applyBorder="1" applyAlignment="1">
      <alignment horizontal="center" vertical="center"/>
    </xf>
    <xf numFmtId="0" fontId="48" fillId="0" borderId="51" xfId="0" applyFont="1" applyBorder="1" applyAlignment="1">
      <alignment horizontal="center" vertical="center"/>
    </xf>
    <xf numFmtId="0" fontId="48" fillId="0" borderId="40" xfId="0" applyFont="1" applyBorder="1" applyAlignment="1">
      <alignment horizontal="center" vertical="center"/>
    </xf>
    <xf numFmtId="0" fontId="48" fillId="0" borderId="42" xfId="0" applyFont="1" applyBorder="1" applyAlignment="1">
      <alignment horizontal="center" vertical="center"/>
    </xf>
    <xf numFmtId="0" fontId="21" fillId="0" borderId="0" xfId="0" applyFont="1" applyProtection="1"/>
    <xf numFmtId="0" fontId="12" fillId="0" borderId="0" xfId="0" applyFont="1" applyProtection="1"/>
    <xf numFmtId="0" fontId="27" fillId="0" borderId="0" xfId="2" applyProtection="1"/>
    <xf numFmtId="0" fontId="20" fillId="0" borderId="0" xfId="0" applyFont="1" applyProtection="1"/>
    <xf numFmtId="0" fontId="19" fillId="0" borderId="0" xfId="0" applyFont="1" applyProtection="1"/>
    <xf numFmtId="0" fontId="18" fillId="0" borderId="0" xfId="0" applyFont="1" applyProtection="1"/>
    <xf numFmtId="0" fontId="17" fillId="0" borderId="0" xfId="0" applyFont="1" applyProtection="1"/>
    <xf numFmtId="0" fontId="29" fillId="5" borderId="6" xfId="0" applyFont="1" applyFill="1" applyBorder="1" applyAlignment="1" applyProtection="1">
      <alignment horizontal="center" vertical="center" wrapText="1"/>
    </xf>
    <xf numFmtId="0" fontId="29" fillId="5" borderId="26" xfId="0" applyFont="1" applyFill="1" applyBorder="1" applyAlignment="1" applyProtection="1">
      <alignment horizontal="center" vertical="center" wrapText="1"/>
    </xf>
    <xf numFmtId="0" fontId="29" fillId="5" borderId="4"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0" fillId="5" borderId="1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28" fillId="2" borderId="26" xfId="0" applyFont="1" applyFill="1" applyBorder="1" applyAlignment="1" applyProtection="1">
      <alignment horizontal="center" vertical="center" wrapText="1"/>
    </xf>
    <xf numFmtId="0" fontId="29" fillId="5" borderId="7" xfId="0" applyFont="1" applyFill="1" applyBorder="1" applyAlignment="1" applyProtection="1">
      <alignment horizontal="center" vertical="center" wrapText="1"/>
    </xf>
    <xf numFmtId="0" fontId="29" fillId="5" borderId="29"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28" fillId="2" borderId="29" xfId="0" applyFont="1" applyFill="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3" fontId="7" fillId="0" borderId="43" xfId="0" applyNumberFormat="1" applyFont="1" applyBorder="1" applyAlignment="1" applyProtection="1">
      <alignment horizontal="center" vertical="center"/>
    </xf>
    <xf numFmtId="3" fontId="7" fillId="0" borderId="44" xfId="0" applyNumberFormat="1" applyFont="1" applyBorder="1" applyAlignment="1" applyProtection="1">
      <alignment horizontal="center" vertical="center"/>
    </xf>
    <xf numFmtId="3" fontId="7" fillId="0" borderId="39" xfId="0" applyNumberFormat="1" applyFont="1" applyBorder="1" applyAlignment="1" applyProtection="1">
      <alignment horizontal="center" vertical="center"/>
    </xf>
    <xf numFmtId="0" fontId="7" fillId="0" borderId="27"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3" fontId="7" fillId="0" borderId="52" xfId="0" applyNumberFormat="1" applyFont="1" applyBorder="1" applyAlignment="1" applyProtection="1">
      <alignment horizontal="center" vertical="center"/>
    </xf>
    <xf numFmtId="3" fontId="7" fillId="0" borderId="51" xfId="0" applyNumberFormat="1" applyFont="1" applyBorder="1" applyAlignment="1" applyProtection="1">
      <alignment horizontal="center" vertical="center"/>
    </xf>
    <xf numFmtId="3" fontId="7" fillId="0" borderId="40" xfId="0" applyNumberFormat="1" applyFont="1" applyBorder="1" applyAlignment="1" applyProtection="1">
      <alignment horizontal="center" vertical="center"/>
    </xf>
    <xf numFmtId="0" fontId="7" fillId="0" borderId="29"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32" fillId="0" borderId="53" xfId="0" applyFont="1" applyBorder="1" applyAlignment="1" applyProtection="1">
      <alignment horizontal="left" vertical="center" wrapText="1"/>
    </xf>
    <xf numFmtId="0" fontId="32" fillId="0" borderId="46" xfId="0" applyFont="1" applyBorder="1" applyAlignment="1" applyProtection="1">
      <alignment horizontal="left" vertical="center" wrapText="1"/>
    </xf>
    <xf numFmtId="0" fontId="32" fillId="0" borderId="54" xfId="0" applyFont="1" applyBorder="1" applyAlignment="1" applyProtection="1">
      <alignment horizontal="left" vertical="center" wrapText="1"/>
    </xf>
    <xf numFmtId="10" fontId="21" fillId="0" borderId="15" xfId="3" applyNumberFormat="1" applyFont="1" applyBorder="1" applyAlignment="1" applyProtection="1">
      <alignment horizontal="center" vertical="center"/>
    </xf>
    <xf numFmtId="0" fontId="26" fillId="0" borderId="55"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36" xfId="0" applyFont="1" applyBorder="1" applyAlignment="1" applyProtection="1">
      <alignment horizontal="center" vertical="center"/>
    </xf>
    <xf numFmtId="0" fontId="32" fillId="0" borderId="50" xfId="0" applyFont="1" applyBorder="1" applyAlignment="1" applyProtection="1">
      <alignment horizontal="left" vertical="center" wrapText="1"/>
    </xf>
    <xf numFmtId="0" fontId="32" fillId="0" borderId="51" xfId="0" applyFont="1" applyBorder="1" applyAlignment="1" applyProtection="1">
      <alignment horizontal="left" vertical="center" wrapText="1"/>
    </xf>
    <xf numFmtId="0" fontId="32" fillId="0" borderId="42" xfId="0" applyFont="1" applyBorder="1" applyAlignment="1" applyProtection="1">
      <alignment horizontal="left" vertical="center" wrapText="1"/>
    </xf>
    <xf numFmtId="10" fontId="21" fillId="0" borderId="13" xfId="3" applyNumberFormat="1" applyFont="1" applyBorder="1" applyAlignment="1" applyProtection="1">
      <alignment horizontal="center" vertical="center"/>
    </xf>
    <xf numFmtId="0" fontId="42" fillId="0" borderId="53" xfId="0" applyFont="1" applyBorder="1" applyAlignment="1" applyProtection="1">
      <alignment horizontal="center" vertical="center" wrapText="1"/>
    </xf>
    <xf numFmtId="0" fontId="42" fillId="0" borderId="46" xfId="0" applyFont="1" applyBorder="1" applyAlignment="1" applyProtection="1">
      <alignment horizontal="center" vertical="center" wrapText="1"/>
    </xf>
    <xf numFmtId="0" fontId="42" fillId="0" borderId="54" xfId="0" applyFont="1" applyBorder="1" applyAlignment="1" applyProtection="1">
      <alignment horizontal="center" vertical="center" wrapText="1"/>
    </xf>
    <xf numFmtId="0" fontId="1" fillId="0" borderId="0" xfId="0" applyFont="1" applyAlignment="1">
      <alignment vertical="center"/>
    </xf>
  </cellXfs>
  <cellStyles count="4">
    <cellStyle name="Normal" xfId="0" builtinId="0"/>
    <cellStyle name="Normal 2" xfId="1" xr:uid="{8C2C9571-ED1D-4060-9D6F-CEB9E9861938}"/>
    <cellStyle name="Normal 3" xfId="2" xr:uid="{D58813F2-1950-4BED-8D4D-B12949F37B5C}"/>
    <cellStyle name="Porcentaje" xfId="3" builtinId="5"/>
  </cellStyles>
  <dxfs count="126">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
      <font>
        <b/>
        <i val="0"/>
        <color rgb="FF008000"/>
      </font>
      <fill>
        <patternFill patternType="none">
          <fgColor indexed="64"/>
          <bgColor auto="1"/>
        </patternFill>
      </fill>
    </dxf>
    <dxf>
      <font>
        <b/>
        <i val="0"/>
        <color rgb="FFFF0000"/>
      </font>
      <fill>
        <patternFill patternType="none">
          <fgColor indexed="64"/>
          <bgColor auto="1"/>
        </patternFill>
      </fill>
    </dxf>
  </dxfs>
  <tableStyles count="0" defaultTableStyle="TableStyleMedium2" defaultPivotStyle="PivotStyleLight16"/>
  <colors>
    <mruColors>
      <color rgb="FFBC955C"/>
      <color rgb="FF24E46D"/>
      <color rgb="FF83C6BF"/>
      <color rgb="FFDDC9A3"/>
      <color rgb="FF691C3A"/>
      <color rgb="FF98989A"/>
      <color rgb="FF235B4E"/>
      <color rgb="FF691C32"/>
      <color rgb="FF66FF33"/>
      <color rgb="FF1031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C04.1!B3"/><Relationship Id="rId13" Type="http://schemas.openxmlformats.org/officeDocument/2006/relationships/hyperlink" Target="#A05.1!C5"/><Relationship Id="rId18" Type="http://schemas.openxmlformats.org/officeDocument/2006/relationships/hyperlink" Target="#A02.1!B2"/><Relationship Id="rId3" Type="http://schemas.openxmlformats.org/officeDocument/2006/relationships/hyperlink" Target="#'P01.1 y P01.2'!C5"/><Relationship Id="rId21" Type="http://schemas.openxmlformats.org/officeDocument/2006/relationships/hyperlink" Target="#A01.7!C5"/><Relationship Id="rId7" Type="http://schemas.openxmlformats.org/officeDocument/2006/relationships/hyperlink" Target="#C01.4!C5"/><Relationship Id="rId12" Type="http://schemas.openxmlformats.org/officeDocument/2006/relationships/hyperlink" Target="#C06.1!C5"/><Relationship Id="rId17" Type="http://schemas.openxmlformats.org/officeDocument/2006/relationships/hyperlink" Target="#'C07.1 y A01.1'!C22"/><Relationship Id="rId2" Type="http://schemas.openxmlformats.org/officeDocument/2006/relationships/hyperlink" Target="#'P01.1 y P01.2'!C21"/><Relationship Id="rId16" Type="http://schemas.openxmlformats.org/officeDocument/2006/relationships/hyperlink" Target="#'C07.1 y A01.1'!C5"/><Relationship Id="rId20" Type="http://schemas.openxmlformats.org/officeDocument/2006/relationships/hyperlink" Target="#'C01.1 y A04.1'!B17"/><Relationship Id="rId1" Type="http://schemas.openxmlformats.org/officeDocument/2006/relationships/hyperlink" Target="#F01.1!B8"/><Relationship Id="rId6" Type="http://schemas.openxmlformats.org/officeDocument/2006/relationships/hyperlink" Target="#C01.3!B2"/><Relationship Id="rId11" Type="http://schemas.openxmlformats.org/officeDocument/2006/relationships/hyperlink" Target="#C05.1!C5"/><Relationship Id="rId5" Type="http://schemas.openxmlformats.org/officeDocument/2006/relationships/hyperlink" Target="#C01.2!B8"/><Relationship Id="rId15" Type="http://schemas.openxmlformats.org/officeDocument/2006/relationships/hyperlink" Target="#A01.6!C5"/><Relationship Id="rId10" Type="http://schemas.openxmlformats.org/officeDocument/2006/relationships/hyperlink" Target="#C04.3!C5"/><Relationship Id="rId19" Type="http://schemas.openxmlformats.org/officeDocument/2006/relationships/hyperlink" Target="#A03.1!C5"/><Relationship Id="rId4" Type="http://schemas.openxmlformats.org/officeDocument/2006/relationships/hyperlink" Target="#'C01.1 y A04.1'!B1"/><Relationship Id="rId9" Type="http://schemas.openxmlformats.org/officeDocument/2006/relationships/hyperlink" Target="#C04.2!C5"/><Relationship Id="rId14" Type="http://schemas.openxmlformats.org/officeDocument/2006/relationships/hyperlink" Target="#A01.4!C5"/></Relationships>
</file>

<file path=xl/drawings/_rels/drawing10.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Resumen!D9"/><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438150</xdr:colOff>
      <xdr:row>44</xdr:row>
      <xdr:rowOff>2105025</xdr:rowOff>
    </xdr:from>
    <xdr:to>
      <xdr:col>9</xdr:col>
      <xdr:colOff>323850</xdr:colOff>
      <xdr:row>44</xdr:row>
      <xdr:rowOff>2781300</xdr:rowOff>
    </xdr:to>
    <xdr:sp macro="" textlink="">
      <xdr:nvSpPr>
        <xdr:cNvPr id="1030" name="Text Box 6">
          <a:extLst>
            <a:ext uri="{FF2B5EF4-FFF2-40B4-BE49-F238E27FC236}">
              <a16:creationId xmlns:a16="http://schemas.microsoft.com/office/drawing/2014/main" id="{C25AFCE6-0A84-6A57-F3BE-634B2E792BB6}"/>
            </a:ext>
          </a:extLst>
        </xdr:cNvPr>
        <xdr:cNvSpPr txBox="1">
          <a:spLocks noGrp="1" noChangeArrowheads="1"/>
        </xdr:cNvSpPr>
      </xdr:nvSpPr>
      <xdr:spPr bwMode="auto">
        <a:xfrm>
          <a:off x="6534150" y="31927800"/>
          <a:ext cx="647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25" tIns="91425" rIns="91425" bIns="91425" anchor="t" upright="1"/>
        <a:lstStyle/>
        <a:p>
          <a:pPr algn="l" rtl="0">
            <a:defRPr sz="1000"/>
          </a:pPr>
          <a:r>
            <a:rPr lang="es-MX" sz="2000" b="1" i="0" u="none" strike="noStrike" baseline="0">
              <a:solidFill>
                <a:srgbClr val="353535"/>
              </a:solidFill>
              <a:latin typeface="Montserrat"/>
            </a:rPr>
            <a:t>3</a:t>
          </a:r>
        </a:p>
      </xdr:txBody>
    </xdr:sp>
    <xdr:clientData/>
  </xdr:twoCellAnchor>
  <xdr:twoCellAnchor>
    <xdr:from>
      <xdr:col>2</xdr:col>
      <xdr:colOff>726282</xdr:colOff>
      <xdr:row>10</xdr:row>
      <xdr:rowOff>9525</xdr:rowOff>
    </xdr:from>
    <xdr:to>
      <xdr:col>4</xdr:col>
      <xdr:colOff>0</xdr:colOff>
      <xdr:row>10</xdr:row>
      <xdr:rowOff>638175</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49CF5362-1C9A-CA9B-F858-5E4998B54C57}"/>
            </a:ext>
          </a:extLst>
        </xdr:cNvPr>
        <xdr:cNvSpPr/>
      </xdr:nvSpPr>
      <xdr:spPr>
        <a:xfrm>
          <a:off x="2250282" y="2295525"/>
          <a:ext cx="1154906" cy="628650"/>
        </a:xfrm>
        <a:prstGeom prst="roundRect">
          <a:avLst>
            <a:gd name="adj" fmla="val 30303"/>
          </a:avLst>
        </a:prstGeom>
        <a:solidFill>
          <a:srgbClr val="235B4E"/>
        </a:solidFill>
        <a:effectLst>
          <a:glow>
            <a:schemeClr val="accent1">
              <a:alpha val="76000"/>
            </a:schemeClr>
          </a:glow>
        </a:effectLst>
        <a:scene3d>
          <a:camera prst="orthographicFront"/>
          <a:lightRig rig="chilly" dir="t"/>
        </a:scene3d>
        <a:sp3d extrusionH="171450" prstMaterial="matte">
          <a:bevelT w="50800" h="50800"/>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latin typeface="Montserrat" panose="00000500000000000000" pitchFamily="2" charset="0"/>
            </a:rPr>
            <a:t>F01.1</a:t>
          </a:r>
        </a:p>
      </xdr:txBody>
    </xdr:sp>
    <xdr:clientData/>
  </xdr:twoCellAnchor>
  <xdr:twoCellAnchor>
    <xdr:from>
      <xdr:col>2</xdr:col>
      <xdr:colOff>728662</xdr:colOff>
      <xdr:row>14</xdr:row>
      <xdr:rowOff>9524</xdr:rowOff>
    </xdr:from>
    <xdr:to>
      <xdr:col>3</xdr:col>
      <xdr:colOff>1116806</xdr:colOff>
      <xdr:row>15</xdr:row>
      <xdr:rowOff>6349</xdr:rowOff>
    </xdr:to>
    <xdr:sp macro="" textlink="">
      <xdr:nvSpPr>
        <xdr:cNvPr id="5" name="Rectángulo: esquinas redondeadas 4">
          <a:hlinkClick xmlns:r="http://schemas.openxmlformats.org/officeDocument/2006/relationships" r:id="rId2"/>
          <a:extLst>
            <a:ext uri="{FF2B5EF4-FFF2-40B4-BE49-F238E27FC236}">
              <a16:creationId xmlns:a16="http://schemas.microsoft.com/office/drawing/2014/main" id="{EF317726-EE15-497B-AD9E-B8E6840EB889}"/>
            </a:ext>
          </a:extLst>
        </xdr:cNvPr>
        <xdr:cNvSpPr/>
      </xdr:nvSpPr>
      <xdr:spPr>
        <a:xfrm>
          <a:off x="2252662" y="3724274"/>
          <a:ext cx="1150144" cy="639763"/>
        </a:xfrm>
        <a:prstGeom prst="roundRect">
          <a:avLst>
            <a:gd name="adj" fmla="val 30303"/>
          </a:avLst>
        </a:prstGeom>
        <a:solidFill>
          <a:srgbClr val="235B4E"/>
        </a:solidFill>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400" b="1">
              <a:solidFill>
                <a:schemeClr val="lt1"/>
              </a:solidFill>
              <a:latin typeface="Montserrat" panose="00000500000000000000" pitchFamily="2" charset="0"/>
              <a:ea typeface="+mn-ea"/>
              <a:cs typeface="+mn-cs"/>
            </a:rPr>
            <a:t>P01.2</a:t>
          </a:r>
        </a:p>
      </xdr:txBody>
    </xdr:sp>
    <xdr:clientData/>
  </xdr:twoCellAnchor>
  <xdr:twoCellAnchor>
    <xdr:from>
      <xdr:col>2</xdr:col>
      <xdr:colOff>714375</xdr:colOff>
      <xdr:row>12</xdr:row>
      <xdr:rowOff>6350</xdr:rowOff>
    </xdr:from>
    <xdr:to>
      <xdr:col>3</xdr:col>
      <xdr:colOff>1096566</xdr:colOff>
      <xdr:row>13</xdr:row>
      <xdr:rowOff>0</xdr:rowOff>
    </xdr:to>
    <xdr:sp macro="" textlink="">
      <xdr:nvSpPr>
        <xdr:cNvPr id="6" name="Rectángulo: esquinas redondeadas 5">
          <a:hlinkClick xmlns:r="http://schemas.openxmlformats.org/officeDocument/2006/relationships" r:id="rId3"/>
          <a:extLst>
            <a:ext uri="{FF2B5EF4-FFF2-40B4-BE49-F238E27FC236}">
              <a16:creationId xmlns:a16="http://schemas.microsoft.com/office/drawing/2014/main" id="{04994097-B12F-4BA6-A0D1-AB9ADFE0BE30}"/>
            </a:ext>
          </a:extLst>
        </xdr:cNvPr>
        <xdr:cNvSpPr/>
      </xdr:nvSpPr>
      <xdr:spPr>
        <a:xfrm>
          <a:off x="2238375" y="3006725"/>
          <a:ext cx="1144191" cy="636588"/>
        </a:xfrm>
        <a:prstGeom prst="roundRect">
          <a:avLst>
            <a:gd name="adj" fmla="val 30303"/>
          </a:avLst>
        </a:prstGeom>
        <a:solidFill>
          <a:srgbClr val="235B4E"/>
        </a:solidFill>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MX" sz="1400" b="1">
              <a:solidFill>
                <a:schemeClr val="lt1"/>
              </a:solidFill>
              <a:latin typeface="Montserrat" panose="00000500000000000000" pitchFamily="2" charset="0"/>
              <a:ea typeface="+mn-ea"/>
              <a:cs typeface="+mn-cs"/>
            </a:rPr>
            <a:t>P01.1</a:t>
          </a:r>
        </a:p>
      </xdr:txBody>
    </xdr:sp>
    <xdr:clientData/>
  </xdr:twoCellAnchor>
  <xdr:twoCellAnchor>
    <xdr:from>
      <xdr:col>2</xdr:col>
      <xdr:colOff>744140</xdr:colOff>
      <xdr:row>16</xdr:row>
      <xdr:rowOff>9525</xdr:rowOff>
    </xdr:from>
    <xdr:to>
      <xdr:col>3</xdr:col>
      <xdr:colOff>1101328</xdr:colOff>
      <xdr:row>16</xdr:row>
      <xdr:rowOff>638175</xdr:rowOff>
    </xdr:to>
    <xdr:sp macro="" textlink="">
      <xdr:nvSpPr>
        <xdr:cNvPr id="7" name="Rectángulo: esquinas redondeadas 6">
          <a:hlinkClick xmlns:r="http://schemas.openxmlformats.org/officeDocument/2006/relationships" r:id="rId4"/>
          <a:extLst>
            <a:ext uri="{FF2B5EF4-FFF2-40B4-BE49-F238E27FC236}">
              <a16:creationId xmlns:a16="http://schemas.microsoft.com/office/drawing/2014/main" id="{14E0BE81-246C-4642-81B6-9114EAA45B65}"/>
            </a:ext>
          </a:extLst>
        </xdr:cNvPr>
        <xdr:cNvSpPr/>
      </xdr:nvSpPr>
      <xdr:spPr>
        <a:xfrm>
          <a:off x="2268140" y="4438650"/>
          <a:ext cx="1119188"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C01.1</a:t>
          </a:r>
        </a:p>
      </xdr:txBody>
    </xdr:sp>
    <xdr:clientData/>
  </xdr:twoCellAnchor>
  <xdr:twoCellAnchor>
    <xdr:from>
      <xdr:col>2</xdr:col>
      <xdr:colOff>736203</xdr:colOff>
      <xdr:row>18</xdr:row>
      <xdr:rowOff>0</xdr:rowOff>
    </xdr:from>
    <xdr:to>
      <xdr:col>3</xdr:col>
      <xdr:colOff>1109266</xdr:colOff>
      <xdr:row>19</xdr:row>
      <xdr:rowOff>6350</xdr:rowOff>
    </xdr:to>
    <xdr:sp macro="" textlink="">
      <xdr:nvSpPr>
        <xdr:cNvPr id="8" name="Rectángulo: esquinas redondeadas 7">
          <a:hlinkClick xmlns:r="http://schemas.openxmlformats.org/officeDocument/2006/relationships" r:id="rId5"/>
          <a:extLst>
            <a:ext uri="{FF2B5EF4-FFF2-40B4-BE49-F238E27FC236}">
              <a16:creationId xmlns:a16="http://schemas.microsoft.com/office/drawing/2014/main" id="{C5FEA5D8-09BA-4B30-9915-23377E769C87}"/>
            </a:ext>
          </a:extLst>
        </xdr:cNvPr>
        <xdr:cNvSpPr/>
      </xdr:nvSpPr>
      <xdr:spPr>
        <a:xfrm>
          <a:off x="2260203" y="5143500"/>
          <a:ext cx="1135063" cy="649288"/>
        </a:xfrm>
        <a:prstGeom prst="roundRect">
          <a:avLst>
            <a:gd name="adj" fmla="val 30303"/>
          </a:avLst>
        </a:prstGeom>
        <a:solidFill>
          <a:srgbClr val="98989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C01.2</a:t>
          </a:r>
        </a:p>
      </xdr:txBody>
    </xdr:sp>
    <xdr:clientData/>
  </xdr:twoCellAnchor>
  <xdr:twoCellAnchor>
    <xdr:from>
      <xdr:col>2</xdr:col>
      <xdr:colOff>737790</xdr:colOff>
      <xdr:row>20</xdr:row>
      <xdr:rowOff>9524</xdr:rowOff>
    </xdr:from>
    <xdr:to>
      <xdr:col>3</xdr:col>
      <xdr:colOff>1107678</xdr:colOff>
      <xdr:row>21</xdr:row>
      <xdr:rowOff>4761</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8C5D6FAF-70C1-474F-A8DB-12D111084016}"/>
            </a:ext>
          </a:extLst>
        </xdr:cNvPr>
        <xdr:cNvSpPr/>
      </xdr:nvSpPr>
      <xdr:spPr>
        <a:xfrm>
          <a:off x="2261790" y="5867399"/>
          <a:ext cx="1131888" cy="638175"/>
        </a:xfrm>
        <a:prstGeom prst="roundRect">
          <a:avLst>
            <a:gd name="adj" fmla="val 30303"/>
          </a:avLst>
        </a:prstGeom>
        <a:solidFill>
          <a:srgbClr val="98989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C01.3</a:t>
          </a:r>
        </a:p>
      </xdr:txBody>
    </xdr:sp>
    <xdr:clientData/>
  </xdr:twoCellAnchor>
  <xdr:twoCellAnchor>
    <xdr:from>
      <xdr:col>2</xdr:col>
      <xdr:colOff>730133</xdr:colOff>
      <xdr:row>22</xdr:row>
      <xdr:rowOff>6163</xdr:rowOff>
    </xdr:from>
    <xdr:to>
      <xdr:col>3</xdr:col>
      <xdr:colOff>1115336</xdr:colOff>
      <xdr:row>23</xdr:row>
      <xdr:rowOff>0</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14616DD4-0737-460C-A5F3-8B1BE2D2EF38}"/>
            </a:ext>
          </a:extLst>
        </xdr:cNvPr>
        <xdr:cNvSpPr/>
      </xdr:nvSpPr>
      <xdr:spPr>
        <a:xfrm>
          <a:off x="2254133" y="6578413"/>
          <a:ext cx="1147203" cy="636775"/>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C01.4</a:t>
          </a:r>
        </a:p>
      </xdr:txBody>
    </xdr:sp>
    <xdr:clientData/>
  </xdr:twoCellAnchor>
  <xdr:twoCellAnchor>
    <xdr:from>
      <xdr:col>2</xdr:col>
      <xdr:colOff>729853</xdr:colOff>
      <xdr:row>24</xdr:row>
      <xdr:rowOff>6163</xdr:rowOff>
    </xdr:from>
    <xdr:to>
      <xdr:col>3</xdr:col>
      <xdr:colOff>1115616</xdr:colOff>
      <xdr:row>25</xdr:row>
      <xdr:rowOff>5603</xdr:rowOff>
    </xdr:to>
    <xdr:sp macro="" textlink="">
      <xdr:nvSpPr>
        <xdr:cNvPr id="11" name="Rectángulo: esquinas redondeadas 10">
          <a:hlinkClick xmlns:r="http://schemas.openxmlformats.org/officeDocument/2006/relationships" r:id="rId8"/>
          <a:extLst>
            <a:ext uri="{FF2B5EF4-FFF2-40B4-BE49-F238E27FC236}">
              <a16:creationId xmlns:a16="http://schemas.microsoft.com/office/drawing/2014/main" id="{8AB35C96-0DF0-4E74-92AE-D3E9A9778A91}"/>
            </a:ext>
          </a:extLst>
        </xdr:cNvPr>
        <xdr:cNvSpPr/>
      </xdr:nvSpPr>
      <xdr:spPr>
        <a:xfrm>
          <a:off x="2253853" y="7292788"/>
          <a:ext cx="1147763" cy="642378"/>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C04.1</a:t>
          </a:r>
        </a:p>
      </xdr:txBody>
    </xdr:sp>
    <xdr:clientData/>
  </xdr:twoCellAnchor>
  <xdr:twoCellAnchor>
    <xdr:from>
      <xdr:col>2</xdr:col>
      <xdr:colOff>723409</xdr:colOff>
      <xdr:row>26</xdr:row>
      <xdr:rowOff>5604</xdr:rowOff>
    </xdr:from>
    <xdr:to>
      <xdr:col>4</xdr:col>
      <xdr:colOff>2871</xdr:colOff>
      <xdr:row>27</xdr:row>
      <xdr:rowOff>1</xdr:rowOff>
    </xdr:to>
    <xdr:sp macro="" textlink="">
      <xdr:nvSpPr>
        <xdr:cNvPr id="12" name="Rectángulo: esquinas redondeadas 11">
          <a:hlinkClick xmlns:r="http://schemas.openxmlformats.org/officeDocument/2006/relationships" r:id="rId9"/>
          <a:extLst>
            <a:ext uri="{FF2B5EF4-FFF2-40B4-BE49-F238E27FC236}">
              <a16:creationId xmlns:a16="http://schemas.microsoft.com/office/drawing/2014/main" id="{61608EDD-885A-439D-9D20-2F25B59B1D21}"/>
            </a:ext>
          </a:extLst>
        </xdr:cNvPr>
        <xdr:cNvSpPr/>
      </xdr:nvSpPr>
      <xdr:spPr>
        <a:xfrm>
          <a:off x="2247409" y="8006604"/>
          <a:ext cx="1160650" cy="637335"/>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C04.2</a:t>
          </a:r>
        </a:p>
      </xdr:txBody>
    </xdr:sp>
    <xdr:clientData/>
  </xdr:twoCellAnchor>
  <xdr:twoCellAnchor>
    <xdr:from>
      <xdr:col>2</xdr:col>
      <xdr:colOff>721651</xdr:colOff>
      <xdr:row>27</xdr:row>
      <xdr:rowOff>63499</xdr:rowOff>
    </xdr:from>
    <xdr:to>
      <xdr:col>4</xdr:col>
      <xdr:colOff>4630</xdr:colOff>
      <xdr:row>29</xdr:row>
      <xdr:rowOff>2644</xdr:rowOff>
    </xdr:to>
    <xdr:sp macro="" textlink="">
      <xdr:nvSpPr>
        <xdr:cNvPr id="13" name="Rectángulo: esquinas redondeadas 12">
          <a:hlinkClick xmlns:r="http://schemas.openxmlformats.org/officeDocument/2006/relationships" r:id="rId10"/>
          <a:extLst>
            <a:ext uri="{FF2B5EF4-FFF2-40B4-BE49-F238E27FC236}">
              <a16:creationId xmlns:a16="http://schemas.microsoft.com/office/drawing/2014/main" id="{CF801011-5CF1-4EFF-8FDF-E035F4D29B69}"/>
            </a:ext>
          </a:extLst>
        </xdr:cNvPr>
        <xdr:cNvSpPr/>
      </xdr:nvSpPr>
      <xdr:spPr>
        <a:xfrm>
          <a:off x="2245651" y="8707437"/>
          <a:ext cx="1164167" cy="653520"/>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C04.3</a:t>
          </a:r>
        </a:p>
      </xdr:txBody>
    </xdr:sp>
    <xdr:clientData/>
  </xdr:twoCellAnchor>
  <xdr:twoCellAnchor>
    <xdr:from>
      <xdr:col>2</xdr:col>
      <xdr:colOff>736576</xdr:colOff>
      <xdr:row>30</xdr:row>
      <xdr:rowOff>0</xdr:rowOff>
    </xdr:from>
    <xdr:to>
      <xdr:col>3</xdr:col>
      <xdr:colOff>1108893</xdr:colOff>
      <xdr:row>31</xdr:row>
      <xdr:rowOff>5603</xdr:rowOff>
    </xdr:to>
    <xdr:sp macro="" textlink="">
      <xdr:nvSpPr>
        <xdr:cNvPr id="14" name="Rectángulo: esquinas redondeadas 13">
          <a:hlinkClick xmlns:r="http://schemas.openxmlformats.org/officeDocument/2006/relationships" r:id="rId11"/>
          <a:extLst>
            <a:ext uri="{FF2B5EF4-FFF2-40B4-BE49-F238E27FC236}">
              <a16:creationId xmlns:a16="http://schemas.microsoft.com/office/drawing/2014/main" id="{55D5D6FE-C358-4C37-862A-797C44A4501C}"/>
            </a:ext>
          </a:extLst>
        </xdr:cNvPr>
        <xdr:cNvSpPr/>
      </xdr:nvSpPr>
      <xdr:spPr>
        <a:xfrm>
          <a:off x="2260576" y="9429750"/>
          <a:ext cx="1134317" cy="648541"/>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C05.1</a:t>
          </a:r>
        </a:p>
      </xdr:txBody>
    </xdr:sp>
    <xdr:clientData/>
  </xdr:twoCellAnchor>
  <xdr:twoCellAnchor>
    <xdr:from>
      <xdr:col>2</xdr:col>
      <xdr:colOff>739378</xdr:colOff>
      <xdr:row>32</xdr:row>
      <xdr:rowOff>0</xdr:rowOff>
    </xdr:from>
    <xdr:to>
      <xdr:col>3</xdr:col>
      <xdr:colOff>1106091</xdr:colOff>
      <xdr:row>33</xdr:row>
      <xdr:rowOff>1402</xdr:rowOff>
    </xdr:to>
    <xdr:sp macro="" textlink="">
      <xdr:nvSpPr>
        <xdr:cNvPr id="15" name="Rectángulo: esquinas redondeadas 14">
          <a:hlinkClick xmlns:r="http://schemas.openxmlformats.org/officeDocument/2006/relationships" r:id="rId12"/>
          <a:extLst>
            <a:ext uri="{FF2B5EF4-FFF2-40B4-BE49-F238E27FC236}">
              <a16:creationId xmlns:a16="http://schemas.microsoft.com/office/drawing/2014/main" id="{C1A9899D-1839-4396-A911-AD609410EC6A}"/>
            </a:ext>
          </a:extLst>
        </xdr:cNvPr>
        <xdr:cNvSpPr/>
      </xdr:nvSpPr>
      <xdr:spPr>
        <a:xfrm>
          <a:off x="2263378" y="10144125"/>
          <a:ext cx="1128713" cy="644340"/>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C06.1</a:t>
          </a:r>
        </a:p>
      </xdr:txBody>
    </xdr:sp>
    <xdr:clientData/>
  </xdr:twoCellAnchor>
  <xdr:twoCellAnchor>
    <xdr:from>
      <xdr:col>2</xdr:col>
      <xdr:colOff>744140</xdr:colOff>
      <xdr:row>44</xdr:row>
      <xdr:rowOff>5604</xdr:rowOff>
    </xdr:from>
    <xdr:to>
      <xdr:col>3</xdr:col>
      <xdr:colOff>1101328</xdr:colOff>
      <xdr:row>45</xdr:row>
      <xdr:rowOff>1</xdr:rowOff>
    </xdr:to>
    <xdr:sp macro="" textlink="">
      <xdr:nvSpPr>
        <xdr:cNvPr id="17" name="Rectángulo: esquinas redondeadas 16">
          <a:hlinkClick xmlns:r="http://schemas.openxmlformats.org/officeDocument/2006/relationships" r:id="rId13"/>
          <a:extLst>
            <a:ext uri="{FF2B5EF4-FFF2-40B4-BE49-F238E27FC236}">
              <a16:creationId xmlns:a16="http://schemas.microsoft.com/office/drawing/2014/main" id="{17A477CA-1E7E-4432-9120-401E22D0D87B}"/>
            </a:ext>
          </a:extLst>
        </xdr:cNvPr>
        <xdr:cNvSpPr/>
      </xdr:nvSpPr>
      <xdr:spPr>
        <a:xfrm>
          <a:off x="2268140" y="14435979"/>
          <a:ext cx="1119188" cy="637335"/>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A05.1</a:t>
          </a:r>
        </a:p>
      </xdr:txBody>
    </xdr:sp>
    <xdr:clientData/>
  </xdr:twoCellAnchor>
  <xdr:twoCellAnchor>
    <xdr:from>
      <xdr:col>2</xdr:col>
      <xdr:colOff>735736</xdr:colOff>
      <xdr:row>46</xdr:row>
      <xdr:rowOff>11206</xdr:rowOff>
    </xdr:from>
    <xdr:to>
      <xdr:col>3</xdr:col>
      <xdr:colOff>1109733</xdr:colOff>
      <xdr:row>47</xdr:row>
      <xdr:rowOff>1</xdr:rowOff>
    </xdr:to>
    <xdr:sp macro="" textlink="">
      <xdr:nvSpPr>
        <xdr:cNvPr id="18" name="Rectángulo: esquinas redondeadas 17">
          <a:hlinkClick xmlns:r="http://schemas.openxmlformats.org/officeDocument/2006/relationships" r:id="rId14"/>
          <a:extLst>
            <a:ext uri="{FF2B5EF4-FFF2-40B4-BE49-F238E27FC236}">
              <a16:creationId xmlns:a16="http://schemas.microsoft.com/office/drawing/2014/main" id="{D3E31857-F755-487D-826E-A15D4CEF9666}"/>
            </a:ext>
          </a:extLst>
        </xdr:cNvPr>
        <xdr:cNvSpPr/>
      </xdr:nvSpPr>
      <xdr:spPr>
        <a:xfrm>
          <a:off x="2259736" y="15155956"/>
          <a:ext cx="1135997" cy="631733"/>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A01.4</a:t>
          </a:r>
        </a:p>
      </xdr:txBody>
    </xdr:sp>
    <xdr:clientData/>
  </xdr:twoCellAnchor>
  <xdr:twoCellAnchor>
    <xdr:from>
      <xdr:col>2</xdr:col>
      <xdr:colOff>744140</xdr:colOff>
      <xdr:row>48</xdr:row>
      <xdr:rowOff>13447</xdr:rowOff>
    </xdr:from>
    <xdr:to>
      <xdr:col>3</xdr:col>
      <xdr:colOff>1101328</xdr:colOff>
      <xdr:row>49</xdr:row>
      <xdr:rowOff>1400</xdr:rowOff>
    </xdr:to>
    <xdr:sp macro="" textlink="">
      <xdr:nvSpPr>
        <xdr:cNvPr id="19" name="Rectángulo: esquinas redondeadas 18">
          <a:hlinkClick xmlns:r="http://schemas.openxmlformats.org/officeDocument/2006/relationships" r:id="rId14"/>
          <a:extLst>
            <a:ext uri="{FF2B5EF4-FFF2-40B4-BE49-F238E27FC236}">
              <a16:creationId xmlns:a16="http://schemas.microsoft.com/office/drawing/2014/main" id="{774F2C76-1834-44F5-AB80-01981C5A4867}"/>
            </a:ext>
          </a:extLst>
        </xdr:cNvPr>
        <xdr:cNvSpPr/>
      </xdr:nvSpPr>
      <xdr:spPr>
        <a:xfrm>
          <a:off x="2268140" y="15872572"/>
          <a:ext cx="1119188" cy="630891"/>
        </a:xfrm>
        <a:prstGeom prst="roundRect">
          <a:avLst>
            <a:gd name="adj" fmla="val 30303"/>
          </a:avLst>
        </a:prstGeom>
        <a:solidFill>
          <a:srgbClr val="691C3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A01.5</a:t>
          </a:r>
        </a:p>
      </xdr:txBody>
    </xdr:sp>
    <xdr:clientData/>
  </xdr:twoCellAnchor>
  <xdr:twoCellAnchor>
    <xdr:from>
      <xdr:col>2</xdr:col>
      <xdr:colOff>726281</xdr:colOff>
      <xdr:row>50</xdr:row>
      <xdr:rowOff>0</xdr:rowOff>
    </xdr:from>
    <xdr:to>
      <xdr:col>4</xdr:col>
      <xdr:colOff>0</xdr:colOff>
      <xdr:row>51</xdr:row>
      <xdr:rowOff>0</xdr:rowOff>
    </xdr:to>
    <xdr:sp macro="" textlink="">
      <xdr:nvSpPr>
        <xdr:cNvPr id="20" name="Rectángulo: esquinas redondeadas 19">
          <a:hlinkClick xmlns:r="http://schemas.openxmlformats.org/officeDocument/2006/relationships" r:id="rId15"/>
          <a:extLst>
            <a:ext uri="{FF2B5EF4-FFF2-40B4-BE49-F238E27FC236}">
              <a16:creationId xmlns:a16="http://schemas.microsoft.com/office/drawing/2014/main" id="{C8B3F787-7980-46A1-9524-C94D93FC7AF2}"/>
            </a:ext>
          </a:extLst>
        </xdr:cNvPr>
        <xdr:cNvSpPr/>
      </xdr:nvSpPr>
      <xdr:spPr>
        <a:xfrm>
          <a:off x="2250281" y="16573500"/>
          <a:ext cx="1154907" cy="642938"/>
        </a:xfrm>
        <a:prstGeom prst="roundRect">
          <a:avLst>
            <a:gd name="adj" fmla="val 30303"/>
          </a:avLst>
        </a:prstGeom>
        <a:solidFill>
          <a:srgbClr val="691C3A"/>
        </a:solidFill>
        <a:ln>
          <a:noFill/>
        </a:ln>
        <a:effectLst>
          <a:glow>
            <a:schemeClr val="accent1"/>
          </a:glow>
        </a:effectLst>
        <a:scene3d>
          <a:camera prst="orthographicFront"/>
          <a:lightRig rig="chilly" dir="t"/>
        </a:scene3d>
        <a:sp3d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bg1"/>
              </a:solidFill>
              <a:latin typeface="Montserrat" panose="00000500000000000000" pitchFamily="2" charset="0"/>
            </a:rPr>
            <a:t>A01.6</a:t>
          </a:r>
        </a:p>
      </xdr:txBody>
    </xdr:sp>
    <xdr:clientData/>
  </xdr:twoCellAnchor>
  <xdr:twoCellAnchor>
    <xdr:from>
      <xdr:col>2</xdr:col>
      <xdr:colOff>735736</xdr:colOff>
      <xdr:row>34</xdr:row>
      <xdr:rowOff>5604</xdr:rowOff>
    </xdr:from>
    <xdr:to>
      <xdr:col>3</xdr:col>
      <xdr:colOff>1109733</xdr:colOff>
      <xdr:row>35</xdr:row>
      <xdr:rowOff>1</xdr:rowOff>
    </xdr:to>
    <xdr:sp macro="" textlink="">
      <xdr:nvSpPr>
        <xdr:cNvPr id="21" name="Rectángulo: esquinas redondeadas 20">
          <a:hlinkClick xmlns:r="http://schemas.openxmlformats.org/officeDocument/2006/relationships" r:id="rId16"/>
          <a:extLst>
            <a:ext uri="{FF2B5EF4-FFF2-40B4-BE49-F238E27FC236}">
              <a16:creationId xmlns:a16="http://schemas.microsoft.com/office/drawing/2014/main" id="{AED946B4-C2A6-41E3-B8F6-5DB5D7624B53}"/>
            </a:ext>
          </a:extLst>
        </xdr:cNvPr>
        <xdr:cNvSpPr/>
      </xdr:nvSpPr>
      <xdr:spPr>
        <a:xfrm>
          <a:off x="2259736" y="10864104"/>
          <a:ext cx="1135997" cy="637335"/>
        </a:xfrm>
        <a:prstGeom prst="roundRect">
          <a:avLst>
            <a:gd name="adj" fmla="val 30303"/>
          </a:avLst>
        </a:prstGeom>
        <a:solidFill>
          <a:srgbClr val="DDC9A3"/>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tx1"/>
              </a:solidFill>
              <a:latin typeface="Montserrat" panose="00000500000000000000" pitchFamily="2" charset="0"/>
            </a:rPr>
            <a:t>C07.1</a:t>
          </a:r>
        </a:p>
      </xdr:txBody>
    </xdr:sp>
    <xdr:clientData/>
  </xdr:twoCellAnchor>
  <xdr:twoCellAnchor>
    <xdr:from>
      <xdr:col>2</xdr:col>
      <xdr:colOff>744140</xdr:colOff>
      <xdr:row>36</xdr:row>
      <xdr:rowOff>5604</xdr:rowOff>
    </xdr:from>
    <xdr:to>
      <xdr:col>3</xdr:col>
      <xdr:colOff>1101328</xdr:colOff>
      <xdr:row>37</xdr:row>
      <xdr:rowOff>1</xdr:rowOff>
    </xdr:to>
    <xdr:sp macro="" textlink="">
      <xdr:nvSpPr>
        <xdr:cNvPr id="22" name="Rectángulo: esquinas redondeadas 21">
          <a:hlinkClick xmlns:r="http://schemas.openxmlformats.org/officeDocument/2006/relationships" r:id="rId17"/>
          <a:extLst>
            <a:ext uri="{FF2B5EF4-FFF2-40B4-BE49-F238E27FC236}">
              <a16:creationId xmlns:a16="http://schemas.microsoft.com/office/drawing/2014/main" id="{F3C7F9F4-C5D0-4644-9EAE-9A25E09AEB69}"/>
            </a:ext>
          </a:extLst>
        </xdr:cNvPr>
        <xdr:cNvSpPr/>
      </xdr:nvSpPr>
      <xdr:spPr>
        <a:xfrm>
          <a:off x="2268140" y="11578479"/>
          <a:ext cx="1119188" cy="637335"/>
        </a:xfrm>
        <a:prstGeom prst="roundRect">
          <a:avLst>
            <a:gd name="adj" fmla="val 30303"/>
          </a:avLst>
        </a:prstGeom>
        <a:solidFill>
          <a:srgbClr val="DDC9A3"/>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A01.1</a:t>
          </a:r>
        </a:p>
      </xdr:txBody>
    </xdr:sp>
    <xdr:clientData/>
  </xdr:twoCellAnchor>
  <xdr:twoCellAnchor>
    <xdr:from>
      <xdr:col>2</xdr:col>
      <xdr:colOff>747292</xdr:colOff>
      <xdr:row>38</xdr:row>
      <xdr:rowOff>0</xdr:rowOff>
    </xdr:from>
    <xdr:to>
      <xdr:col>3</xdr:col>
      <xdr:colOff>1098176</xdr:colOff>
      <xdr:row>39</xdr:row>
      <xdr:rowOff>5603</xdr:rowOff>
    </xdr:to>
    <xdr:sp macro="" textlink="">
      <xdr:nvSpPr>
        <xdr:cNvPr id="23" name="Rectángulo: esquinas redondeadas 22">
          <a:hlinkClick xmlns:r="http://schemas.openxmlformats.org/officeDocument/2006/relationships" r:id="rId18"/>
          <a:extLst>
            <a:ext uri="{FF2B5EF4-FFF2-40B4-BE49-F238E27FC236}">
              <a16:creationId xmlns:a16="http://schemas.microsoft.com/office/drawing/2014/main" id="{20991EF4-5450-468A-A4D0-75CFE8C4326E}"/>
            </a:ext>
          </a:extLst>
        </xdr:cNvPr>
        <xdr:cNvSpPr/>
      </xdr:nvSpPr>
      <xdr:spPr>
        <a:xfrm>
          <a:off x="2271292" y="12287250"/>
          <a:ext cx="1112884" cy="648541"/>
        </a:xfrm>
        <a:prstGeom prst="roundRect">
          <a:avLst>
            <a:gd name="adj" fmla="val 30303"/>
          </a:avLst>
        </a:prstGeom>
        <a:solidFill>
          <a:srgbClr val="98989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tx1"/>
              </a:solidFill>
              <a:latin typeface="Montserrat" panose="00000500000000000000" pitchFamily="2" charset="0"/>
            </a:rPr>
            <a:t>A02.1</a:t>
          </a:r>
        </a:p>
      </xdr:txBody>
    </xdr:sp>
    <xdr:clientData/>
  </xdr:twoCellAnchor>
  <xdr:twoCellAnchor>
    <xdr:from>
      <xdr:col>2</xdr:col>
      <xdr:colOff>752895</xdr:colOff>
      <xdr:row>40</xdr:row>
      <xdr:rowOff>0</xdr:rowOff>
    </xdr:from>
    <xdr:to>
      <xdr:col>3</xdr:col>
      <xdr:colOff>1092573</xdr:colOff>
      <xdr:row>40</xdr:row>
      <xdr:rowOff>628650</xdr:rowOff>
    </xdr:to>
    <xdr:sp macro="" textlink="">
      <xdr:nvSpPr>
        <xdr:cNvPr id="24" name="Rectángulo: esquinas redondeadas 23">
          <a:hlinkClick xmlns:r="http://schemas.openxmlformats.org/officeDocument/2006/relationships" r:id="rId19"/>
          <a:extLst>
            <a:ext uri="{FF2B5EF4-FFF2-40B4-BE49-F238E27FC236}">
              <a16:creationId xmlns:a16="http://schemas.microsoft.com/office/drawing/2014/main" id="{EA0DEF51-68E3-4624-883A-2FEFC3F065D3}"/>
            </a:ext>
          </a:extLst>
        </xdr:cNvPr>
        <xdr:cNvSpPr/>
      </xdr:nvSpPr>
      <xdr:spPr>
        <a:xfrm>
          <a:off x="2276895" y="13001625"/>
          <a:ext cx="1101678"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tx1"/>
              </a:solidFill>
              <a:latin typeface="Montserrat" panose="00000500000000000000" pitchFamily="2" charset="0"/>
            </a:rPr>
            <a:t>A03.1</a:t>
          </a:r>
        </a:p>
      </xdr:txBody>
    </xdr:sp>
    <xdr:clientData/>
  </xdr:twoCellAnchor>
  <xdr:twoCellAnchor>
    <xdr:from>
      <xdr:col>2</xdr:col>
      <xdr:colOff>738537</xdr:colOff>
      <xdr:row>42</xdr:row>
      <xdr:rowOff>11953</xdr:rowOff>
    </xdr:from>
    <xdr:to>
      <xdr:col>3</xdr:col>
      <xdr:colOff>1106931</xdr:colOff>
      <xdr:row>43</xdr:row>
      <xdr:rowOff>1400</xdr:rowOff>
    </xdr:to>
    <xdr:sp macro="" textlink="">
      <xdr:nvSpPr>
        <xdr:cNvPr id="25" name="Rectángulo: esquinas redondeadas 24">
          <a:hlinkClick xmlns:r="http://schemas.openxmlformats.org/officeDocument/2006/relationships" r:id="rId20"/>
          <a:extLst>
            <a:ext uri="{FF2B5EF4-FFF2-40B4-BE49-F238E27FC236}">
              <a16:creationId xmlns:a16="http://schemas.microsoft.com/office/drawing/2014/main" id="{3B97529F-368D-4E88-A5D8-9358043DA251}"/>
            </a:ext>
          </a:extLst>
        </xdr:cNvPr>
        <xdr:cNvSpPr/>
      </xdr:nvSpPr>
      <xdr:spPr>
        <a:xfrm>
          <a:off x="2262537" y="13727953"/>
          <a:ext cx="1130394" cy="632385"/>
        </a:xfrm>
        <a:prstGeom prst="roundRect">
          <a:avLst>
            <a:gd name="adj" fmla="val 30303"/>
          </a:avLst>
        </a:prstGeom>
        <a:solidFill>
          <a:srgbClr val="98989A"/>
        </a:solidFill>
        <a:ln>
          <a:noFill/>
        </a:ln>
        <a:effectLst>
          <a:glow>
            <a:schemeClr val="accent1">
              <a:alpha val="76000"/>
            </a:schemeClr>
          </a:glow>
        </a:effectLst>
        <a:scene3d>
          <a:camera prst="orthographicFront"/>
          <a:lightRig rig="chilly" dir="t"/>
        </a:scene3d>
        <a:sp3d extrusionH="171450" prstMaterial="matte">
          <a:bevelT w="50800" h="50800" prst="softRound"/>
          <a:bevelB w="152400" h="50800" prst="softRound"/>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tx1"/>
              </a:solidFill>
              <a:latin typeface="Montserrat" panose="00000500000000000000" pitchFamily="2" charset="0"/>
            </a:rPr>
            <a:t>A04.1</a:t>
          </a:r>
        </a:p>
      </xdr:txBody>
    </xdr:sp>
    <xdr:clientData/>
  </xdr:twoCellAnchor>
  <xdr:twoCellAnchor>
    <xdr:from>
      <xdr:col>2</xdr:col>
      <xdr:colOff>726281</xdr:colOff>
      <xdr:row>52</xdr:row>
      <xdr:rowOff>10646</xdr:rowOff>
    </xdr:from>
    <xdr:to>
      <xdr:col>3</xdr:col>
      <xdr:colOff>1107282</xdr:colOff>
      <xdr:row>53</xdr:row>
      <xdr:rowOff>1400</xdr:rowOff>
    </xdr:to>
    <xdr:sp macro="" textlink="">
      <xdr:nvSpPr>
        <xdr:cNvPr id="26" name="Rectángulo: esquinas redondeadas 25">
          <a:hlinkClick xmlns:r="http://schemas.openxmlformats.org/officeDocument/2006/relationships" r:id="rId21"/>
          <a:extLst>
            <a:ext uri="{FF2B5EF4-FFF2-40B4-BE49-F238E27FC236}">
              <a16:creationId xmlns:a16="http://schemas.microsoft.com/office/drawing/2014/main" id="{E796CA94-9D63-492C-8E11-0ADE55317E19}"/>
            </a:ext>
          </a:extLst>
        </xdr:cNvPr>
        <xdr:cNvSpPr/>
      </xdr:nvSpPr>
      <xdr:spPr>
        <a:xfrm>
          <a:off x="2250281" y="17298521"/>
          <a:ext cx="1143001" cy="633692"/>
        </a:xfrm>
        <a:prstGeom prst="roundRect">
          <a:avLst>
            <a:gd name="adj" fmla="val 30303"/>
          </a:avLst>
        </a:prstGeom>
        <a:solidFill>
          <a:srgbClr val="83C6BF"/>
        </a:solidFill>
        <a:ln>
          <a:noFill/>
        </a:ln>
        <a:effectLst>
          <a:glow>
            <a:schemeClr val="accent1">
              <a:alpha val="76000"/>
            </a:schemeClr>
          </a:glow>
        </a:effectLst>
        <a:scene3d>
          <a:camera prst="orthographicFront"/>
          <a:lightRig rig="threePt" dir="t"/>
        </a:scene3d>
        <a:sp3d extrusionH="171450">
          <a:bevelT w="152400" h="50800" prst="softRound"/>
          <a:bevelB w="50800" h="50800" prst="relaxedInset"/>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350" b="1">
              <a:solidFill>
                <a:schemeClr val="tx1"/>
              </a:solidFill>
              <a:latin typeface="Montserrat" panose="00000500000000000000" pitchFamily="2" charset="0"/>
            </a:rPr>
            <a:t>A01.7</a:t>
          </a:r>
        </a:p>
      </xdr:txBody>
    </xdr:sp>
    <xdr:clientData/>
  </xdr:twoCellAnchor>
  <xdr:twoCellAnchor>
    <xdr:from>
      <xdr:col>0</xdr:col>
      <xdr:colOff>752475</xdr:colOff>
      <xdr:row>8</xdr:row>
      <xdr:rowOff>276225</xdr:rowOff>
    </xdr:from>
    <xdr:to>
      <xdr:col>2</xdr:col>
      <xdr:colOff>142875</xdr:colOff>
      <xdr:row>12</xdr:row>
      <xdr:rowOff>28575</xdr:rowOff>
    </xdr:to>
    <xdr:sp macro="" textlink="">
      <xdr:nvSpPr>
        <xdr:cNvPr id="2" name="Flecha: a la derecha 1">
          <a:extLst>
            <a:ext uri="{FF2B5EF4-FFF2-40B4-BE49-F238E27FC236}">
              <a16:creationId xmlns:a16="http://schemas.microsoft.com/office/drawing/2014/main" id="{31757CA8-5EDD-15BB-6588-7CE4FAE2EBD5}"/>
            </a:ext>
          </a:extLst>
        </xdr:cNvPr>
        <xdr:cNvSpPr/>
      </xdr:nvSpPr>
      <xdr:spPr>
        <a:xfrm>
          <a:off x="752475" y="2171700"/>
          <a:ext cx="1619250" cy="838200"/>
        </a:xfrm>
        <a:prstGeom prst="rightArrow">
          <a:avLst/>
        </a:prstGeom>
        <a:solidFill>
          <a:srgbClr val="BC955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200" b="1"/>
            <a:t>Presione el botón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DD88F47C-C1FC-4458-A307-1AA60972FF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8FFD93B7-AE58-4F0D-BF3F-4CA028D7EA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18</xdr:col>
      <xdr:colOff>0</xdr:colOff>
      <xdr:row>20</xdr:row>
      <xdr:rowOff>0</xdr:rowOff>
    </xdr:from>
    <xdr:to>
      <xdr:col>20</xdr:col>
      <xdr:colOff>695325</xdr:colOff>
      <xdr:row>23</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5E2DA584-A967-4E3B-B70A-5246B963528F}"/>
            </a:ext>
          </a:extLst>
        </xdr:cNvPr>
        <xdr:cNvSpPr/>
      </xdr:nvSpPr>
      <xdr:spPr>
        <a:xfrm>
          <a:off x="20145375" y="5648325"/>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301AF485-21D0-4AC0-96BA-4E9AEF989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31F845E3-589B-40DA-8A4A-2896B6AB59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18</xdr:col>
      <xdr:colOff>0</xdr:colOff>
      <xdr:row>20</xdr:row>
      <xdr:rowOff>0</xdr:rowOff>
    </xdr:from>
    <xdr:to>
      <xdr:col>20</xdr:col>
      <xdr:colOff>695325</xdr:colOff>
      <xdr:row>23</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B0B29127-3B04-4435-8652-12321277AEFB}"/>
            </a:ext>
          </a:extLst>
        </xdr:cNvPr>
        <xdr:cNvSpPr/>
      </xdr:nvSpPr>
      <xdr:spPr>
        <a:xfrm>
          <a:off x="20021550" y="5695950"/>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C081BAA1-2D37-4EC5-9B92-328376BEA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7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1733A6BB-1626-4FE1-ADF7-103F230140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64025" y="1056196"/>
          <a:ext cx="1926590" cy="478155"/>
        </a:xfrm>
        <a:prstGeom prst="rect">
          <a:avLst/>
        </a:prstGeom>
      </xdr:spPr>
    </xdr:pic>
    <xdr:clientData/>
  </xdr:oneCellAnchor>
  <xdr:twoCellAnchor>
    <xdr:from>
      <xdr:col>18</xdr:col>
      <xdr:colOff>0</xdr:colOff>
      <xdr:row>21</xdr:row>
      <xdr:rowOff>0</xdr:rowOff>
    </xdr:from>
    <xdr:to>
      <xdr:col>20</xdr:col>
      <xdr:colOff>695325</xdr:colOff>
      <xdr:row>24</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562396BE-1701-420E-9A17-10671DFCDC43}"/>
            </a:ext>
          </a:extLst>
        </xdr:cNvPr>
        <xdr:cNvSpPr/>
      </xdr:nvSpPr>
      <xdr:spPr>
        <a:xfrm>
          <a:off x="20021550" y="5638800"/>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3E6178A5-2368-4DA3-9D89-19B02B2CDE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6F4C2CC5-37B1-4BC3-8CC6-D7D71D5D58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19</xdr:col>
      <xdr:colOff>0</xdr:colOff>
      <xdr:row>31</xdr:row>
      <xdr:rowOff>0</xdr:rowOff>
    </xdr:from>
    <xdr:to>
      <xdr:col>21</xdr:col>
      <xdr:colOff>695325</xdr:colOff>
      <xdr:row>34</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2FAFD17-D458-4A83-925D-D1C85B331443}"/>
            </a:ext>
          </a:extLst>
        </xdr:cNvPr>
        <xdr:cNvSpPr/>
      </xdr:nvSpPr>
      <xdr:spPr>
        <a:xfrm>
          <a:off x="20783550" y="9058275"/>
          <a:ext cx="2219325" cy="628650"/>
        </a:xfrm>
        <a:prstGeom prst="roundRect">
          <a:avLst>
            <a:gd name="adj" fmla="val 30303"/>
          </a:avLst>
        </a:prstGeom>
        <a:solidFill>
          <a:srgbClr val="DDC9A3"/>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7</xdr:col>
      <xdr:colOff>409575</xdr:colOff>
      <xdr:row>5</xdr:row>
      <xdr:rowOff>52896</xdr:rowOff>
    </xdr:from>
    <xdr:ext cx="2490404" cy="509079"/>
    <xdr:pic>
      <xdr:nvPicPr>
        <xdr:cNvPr id="2" name="Imagen 1">
          <a:extLst>
            <a:ext uri="{FF2B5EF4-FFF2-40B4-BE49-F238E27FC236}">
              <a16:creationId xmlns:a16="http://schemas.microsoft.com/office/drawing/2014/main" id="{B9E4F36F-0710-48E8-9C23-4341231765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14</xdr:col>
      <xdr:colOff>19050</xdr:colOff>
      <xdr:row>5</xdr:row>
      <xdr:rowOff>103696</xdr:rowOff>
    </xdr:from>
    <xdr:ext cx="1926590" cy="478155"/>
    <xdr:pic>
      <xdr:nvPicPr>
        <xdr:cNvPr id="3" name="Imagen 2">
          <a:extLst>
            <a:ext uri="{FF2B5EF4-FFF2-40B4-BE49-F238E27FC236}">
              <a16:creationId xmlns:a16="http://schemas.microsoft.com/office/drawing/2014/main" id="{27200F84-BA9F-4300-AB61-89F9E43DBE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7</xdr:col>
      <xdr:colOff>409575</xdr:colOff>
      <xdr:row>2</xdr:row>
      <xdr:rowOff>52896</xdr:rowOff>
    </xdr:from>
    <xdr:ext cx="2490404" cy="509079"/>
    <xdr:pic>
      <xdr:nvPicPr>
        <xdr:cNvPr id="5" name="Imagen 4">
          <a:extLst>
            <a:ext uri="{FF2B5EF4-FFF2-40B4-BE49-F238E27FC236}">
              <a16:creationId xmlns:a16="http://schemas.microsoft.com/office/drawing/2014/main" id="{09CBFBED-9DE1-459B-8B77-829D37545A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68400" y="1005396"/>
          <a:ext cx="2490404" cy="509079"/>
        </a:xfrm>
        <a:prstGeom prst="rect">
          <a:avLst/>
        </a:prstGeom>
      </xdr:spPr>
    </xdr:pic>
    <xdr:clientData/>
  </xdr:oneCellAnchor>
  <xdr:oneCellAnchor>
    <xdr:from>
      <xdr:col>13</xdr:col>
      <xdr:colOff>423414</xdr:colOff>
      <xdr:row>2</xdr:row>
      <xdr:rowOff>103696</xdr:rowOff>
    </xdr:from>
    <xdr:ext cx="1926590" cy="478155"/>
    <xdr:pic>
      <xdr:nvPicPr>
        <xdr:cNvPr id="6" name="Imagen 5">
          <a:extLst>
            <a:ext uri="{FF2B5EF4-FFF2-40B4-BE49-F238E27FC236}">
              <a16:creationId xmlns:a16="http://schemas.microsoft.com/office/drawing/2014/main" id="{1F01D39F-8B7D-41AE-A187-3F4F6E9C3D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83438" y="552988"/>
          <a:ext cx="1926590" cy="478155"/>
        </a:xfrm>
        <a:prstGeom prst="rect">
          <a:avLst/>
        </a:prstGeom>
      </xdr:spPr>
    </xdr:pic>
    <xdr:clientData/>
  </xdr:oneCellAnchor>
  <xdr:twoCellAnchor>
    <xdr:from>
      <xdr:col>17</xdr:col>
      <xdr:colOff>0</xdr:colOff>
      <xdr:row>14</xdr:row>
      <xdr:rowOff>0</xdr:rowOff>
    </xdr:from>
    <xdr:to>
      <xdr:col>19</xdr:col>
      <xdr:colOff>565929</xdr:colOff>
      <xdr:row>16</xdr:row>
      <xdr:rowOff>80513</xdr:rowOff>
    </xdr:to>
    <xdr:sp macro="" textlink="">
      <xdr:nvSpPr>
        <xdr:cNvPr id="2" name="Rectángulo: esquinas redondeadas 1">
          <a:hlinkClick xmlns:r="http://schemas.openxmlformats.org/officeDocument/2006/relationships" r:id="rId3"/>
          <a:extLst>
            <a:ext uri="{FF2B5EF4-FFF2-40B4-BE49-F238E27FC236}">
              <a16:creationId xmlns:a16="http://schemas.microsoft.com/office/drawing/2014/main" id="{A3EDC84A-C1E9-433D-A581-9B8941933D52}"/>
            </a:ext>
          </a:extLst>
        </xdr:cNvPr>
        <xdr:cNvSpPr/>
      </xdr:nvSpPr>
      <xdr:spPr>
        <a:xfrm>
          <a:off x="19652052" y="4385094"/>
          <a:ext cx="2219325"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73B11C6D-C952-4809-8210-62971152F9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30B6D242-1866-492C-9B64-0FFB7D1C37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19</xdr:col>
      <xdr:colOff>0</xdr:colOff>
      <xdr:row>17</xdr:row>
      <xdr:rowOff>0</xdr:rowOff>
    </xdr:from>
    <xdr:to>
      <xdr:col>21</xdr:col>
      <xdr:colOff>695325</xdr:colOff>
      <xdr:row>18</xdr:row>
      <xdr:rowOff>142875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44CA9E70-94B6-4CA7-8202-9569FE79490D}"/>
            </a:ext>
          </a:extLst>
        </xdr:cNvPr>
        <xdr:cNvSpPr/>
      </xdr:nvSpPr>
      <xdr:spPr>
        <a:xfrm>
          <a:off x="20783550" y="4572000"/>
          <a:ext cx="2219325"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0C5E6CA3-6767-4F3B-B251-92050A8CA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386F6AC6-2B8E-40D8-A179-2245ECAC81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19</xdr:col>
      <xdr:colOff>0</xdr:colOff>
      <xdr:row>19</xdr:row>
      <xdr:rowOff>0</xdr:rowOff>
    </xdr:from>
    <xdr:to>
      <xdr:col>21</xdr:col>
      <xdr:colOff>695325</xdr:colOff>
      <xdr:row>22</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BD49B979-00AB-42DF-A11B-6CB19C3F6B81}"/>
            </a:ext>
          </a:extLst>
        </xdr:cNvPr>
        <xdr:cNvSpPr/>
      </xdr:nvSpPr>
      <xdr:spPr>
        <a:xfrm>
          <a:off x="20783550" y="5857875"/>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A16EB48A-13E2-44B8-99AA-8767128274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76268EDA-A265-4995-90D6-077FD46AEF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18</xdr:col>
      <xdr:colOff>0</xdr:colOff>
      <xdr:row>17</xdr:row>
      <xdr:rowOff>0</xdr:rowOff>
    </xdr:from>
    <xdr:to>
      <xdr:col>20</xdr:col>
      <xdr:colOff>695325</xdr:colOff>
      <xdr:row>20</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E8ADD7FB-42C1-4B25-955E-B7D1809C3867}"/>
            </a:ext>
          </a:extLst>
        </xdr:cNvPr>
        <xdr:cNvSpPr/>
      </xdr:nvSpPr>
      <xdr:spPr>
        <a:xfrm>
          <a:off x="20021550" y="5238750"/>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99625A4F-0BEC-4A2F-A567-B98D1229A4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FA563527-5726-4ED6-A4BE-2E116134EB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19</xdr:col>
      <xdr:colOff>0</xdr:colOff>
      <xdr:row>19</xdr:row>
      <xdr:rowOff>0</xdr:rowOff>
    </xdr:from>
    <xdr:to>
      <xdr:col>21</xdr:col>
      <xdr:colOff>695325</xdr:colOff>
      <xdr:row>22</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56E8A943-56C8-4BBB-969E-78AB7F31958C}"/>
            </a:ext>
          </a:extLst>
        </xdr:cNvPr>
        <xdr:cNvSpPr/>
      </xdr:nvSpPr>
      <xdr:spPr>
        <a:xfrm>
          <a:off x="20783550" y="5314950"/>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85725</xdr:colOff>
      <xdr:row>8</xdr:row>
      <xdr:rowOff>129096</xdr:rowOff>
    </xdr:from>
    <xdr:ext cx="2490404" cy="509079"/>
    <xdr:pic>
      <xdr:nvPicPr>
        <xdr:cNvPr id="2" name="Imagen 1">
          <a:extLst>
            <a:ext uri="{FF2B5EF4-FFF2-40B4-BE49-F238E27FC236}">
              <a16:creationId xmlns:a16="http://schemas.microsoft.com/office/drawing/2014/main" id="{EDF7DFBA-E130-4187-90E0-908E2E91B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8675" y="1653096"/>
          <a:ext cx="2490404" cy="509079"/>
        </a:xfrm>
        <a:prstGeom prst="rect">
          <a:avLst/>
        </a:prstGeom>
      </xdr:spPr>
    </xdr:pic>
    <xdr:clientData/>
  </xdr:oneCellAnchor>
  <xdr:oneCellAnchor>
    <xdr:from>
      <xdr:col>14</xdr:col>
      <xdr:colOff>19050</xdr:colOff>
      <xdr:row>8</xdr:row>
      <xdr:rowOff>103696</xdr:rowOff>
    </xdr:from>
    <xdr:ext cx="1926590" cy="478155"/>
    <xdr:pic>
      <xdr:nvPicPr>
        <xdr:cNvPr id="3" name="Imagen 2">
          <a:extLst>
            <a:ext uri="{FF2B5EF4-FFF2-40B4-BE49-F238E27FC236}">
              <a16:creationId xmlns:a16="http://schemas.microsoft.com/office/drawing/2014/main" id="{92B122F7-48DC-4DC7-AB84-E22772D8E1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49475" y="1627696"/>
          <a:ext cx="1926590" cy="478155"/>
        </a:xfrm>
        <a:prstGeom prst="rect">
          <a:avLst/>
        </a:prstGeom>
      </xdr:spPr>
    </xdr:pic>
    <xdr:clientData/>
  </xdr:oneCellAnchor>
  <xdr:twoCellAnchor>
    <xdr:from>
      <xdr:col>18</xdr:col>
      <xdr:colOff>0</xdr:colOff>
      <xdr:row>22</xdr:row>
      <xdr:rowOff>0</xdr:rowOff>
    </xdr:from>
    <xdr:to>
      <xdr:col>19</xdr:col>
      <xdr:colOff>876300</xdr:colOff>
      <xdr:row>23</xdr:row>
      <xdr:rowOff>438150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B3595839-E881-4F2F-B47E-2D7840B79617}"/>
            </a:ext>
          </a:extLst>
        </xdr:cNvPr>
        <xdr:cNvSpPr/>
      </xdr:nvSpPr>
      <xdr:spPr>
        <a:xfrm>
          <a:off x="18373725" y="5991225"/>
          <a:ext cx="2219325" cy="628650"/>
        </a:xfrm>
        <a:prstGeom prst="roundRect">
          <a:avLst>
            <a:gd name="adj" fmla="val 30303"/>
          </a:avLst>
        </a:prstGeom>
        <a:solidFill>
          <a:srgbClr val="235B4E"/>
        </a:solidFill>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latin typeface="Montserrat" panose="00000500000000000000" pitchFamily="2" charset="0"/>
            </a:rPr>
            <a:t>Volver a resumen</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4" name="Imagen 3">
          <a:extLst>
            <a:ext uri="{FF2B5EF4-FFF2-40B4-BE49-F238E27FC236}">
              <a16:creationId xmlns:a16="http://schemas.microsoft.com/office/drawing/2014/main" id="{49735EBE-1158-434A-8815-2C88CC73A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7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5" name="Imagen 4">
          <a:extLst>
            <a:ext uri="{FF2B5EF4-FFF2-40B4-BE49-F238E27FC236}">
              <a16:creationId xmlns:a16="http://schemas.microsoft.com/office/drawing/2014/main" id="{5C879E62-CCB8-4C6D-B36F-D4FBDC54C8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64025" y="1056196"/>
          <a:ext cx="1926590" cy="478155"/>
        </a:xfrm>
        <a:prstGeom prst="rect">
          <a:avLst/>
        </a:prstGeom>
      </xdr:spPr>
    </xdr:pic>
    <xdr:clientData/>
  </xdr:oneCellAnchor>
  <xdr:twoCellAnchor>
    <xdr:from>
      <xdr:col>18</xdr:col>
      <xdr:colOff>0</xdr:colOff>
      <xdr:row>19</xdr:row>
      <xdr:rowOff>0</xdr:rowOff>
    </xdr:from>
    <xdr:to>
      <xdr:col>20</xdr:col>
      <xdr:colOff>695325</xdr:colOff>
      <xdr:row>22</xdr:row>
      <xdr:rowOff>19050</xdr:rowOff>
    </xdr:to>
    <xdr:sp macro="" textlink="">
      <xdr:nvSpPr>
        <xdr:cNvPr id="2" name="Rectángulo: esquinas redondeadas 1">
          <a:hlinkClick xmlns:r="http://schemas.openxmlformats.org/officeDocument/2006/relationships" r:id="rId3"/>
          <a:extLst>
            <a:ext uri="{FF2B5EF4-FFF2-40B4-BE49-F238E27FC236}">
              <a16:creationId xmlns:a16="http://schemas.microsoft.com/office/drawing/2014/main" id="{6EE73F76-03ED-49BF-B400-550F1411325F}"/>
            </a:ext>
          </a:extLst>
        </xdr:cNvPr>
        <xdr:cNvSpPr/>
      </xdr:nvSpPr>
      <xdr:spPr>
        <a:xfrm>
          <a:off x="20021550" y="5257800"/>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FD6DC01E-310C-4099-8B6B-B6B172A8A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435F5E19-4775-403D-872D-5D52565DFC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7575" y="1056196"/>
          <a:ext cx="1926590" cy="478155"/>
        </a:xfrm>
        <a:prstGeom prst="rect">
          <a:avLst/>
        </a:prstGeom>
      </xdr:spPr>
    </xdr:pic>
    <xdr:clientData/>
  </xdr:oneCellAnchor>
  <xdr:twoCellAnchor>
    <xdr:from>
      <xdr:col>18</xdr:col>
      <xdr:colOff>0</xdr:colOff>
      <xdr:row>18</xdr:row>
      <xdr:rowOff>0</xdr:rowOff>
    </xdr:from>
    <xdr:to>
      <xdr:col>20</xdr:col>
      <xdr:colOff>695325</xdr:colOff>
      <xdr:row>21</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6864E7E-C753-499C-8D82-7B60AD73D60E}"/>
            </a:ext>
          </a:extLst>
        </xdr:cNvPr>
        <xdr:cNvSpPr/>
      </xdr:nvSpPr>
      <xdr:spPr>
        <a:xfrm>
          <a:off x="20678775" y="5276850"/>
          <a:ext cx="2219325" cy="628650"/>
        </a:xfrm>
        <a:prstGeom prst="roundRect">
          <a:avLst>
            <a:gd name="adj" fmla="val 30303"/>
          </a:avLst>
        </a:prstGeom>
        <a:solidFill>
          <a:srgbClr val="83C6BF"/>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B9FF9E98-DB63-4415-8BE4-079A330F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00"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4" name="Imagen 3">
          <a:extLst>
            <a:ext uri="{FF2B5EF4-FFF2-40B4-BE49-F238E27FC236}">
              <a16:creationId xmlns:a16="http://schemas.microsoft.com/office/drawing/2014/main" id="{EE6507CE-1458-4130-8BE4-F57BD17C32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01800" y="1056196"/>
          <a:ext cx="1926590" cy="478155"/>
        </a:xfrm>
        <a:prstGeom prst="rect">
          <a:avLst/>
        </a:prstGeom>
      </xdr:spPr>
    </xdr:pic>
    <xdr:clientData/>
  </xdr:oneCellAnchor>
  <xdr:twoCellAnchor>
    <xdr:from>
      <xdr:col>17</xdr:col>
      <xdr:colOff>314325</xdr:colOff>
      <xdr:row>29</xdr:row>
      <xdr:rowOff>304800</xdr:rowOff>
    </xdr:from>
    <xdr:to>
      <xdr:col>20</xdr:col>
      <xdr:colOff>247650</xdr:colOff>
      <xdr:row>31</xdr:row>
      <xdr:rowOff>171450</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06AEC1D6-56D7-4372-A7B7-D9605E27A3C9}"/>
            </a:ext>
          </a:extLst>
        </xdr:cNvPr>
        <xdr:cNvSpPr/>
      </xdr:nvSpPr>
      <xdr:spPr>
        <a:xfrm>
          <a:off x="19821525" y="9182100"/>
          <a:ext cx="2219325" cy="628650"/>
        </a:xfrm>
        <a:prstGeom prst="roundRect">
          <a:avLst>
            <a:gd name="adj" fmla="val 30303"/>
          </a:avLst>
        </a:prstGeom>
        <a:solidFill>
          <a:srgbClr val="235B4E"/>
        </a:solidFill>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latin typeface="Montserrat" panose="00000500000000000000" pitchFamily="2" charset="0"/>
            </a:rPr>
            <a:t>Volver a resumen</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19</xdr:col>
      <xdr:colOff>0</xdr:colOff>
      <xdr:row>62</xdr:row>
      <xdr:rowOff>0</xdr:rowOff>
    </xdr:from>
    <xdr:ext cx="209550" cy="285750"/>
    <xdr:sp macro="" textlink="">
      <xdr:nvSpPr>
        <xdr:cNvPr id="2" name="Shape 3">
          <a:extLst>
            <a:ext uri="{FF2B5EF4-FFF2-40B4-BE49-F238E27FC236}">
              <a16:creationId xmlns:a16="http://schemas.microsoft.com/office/drawing/2014/main" id="{DE7004AB-ECC7-4F19-86AC-8B57E786CD92}"/>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3" name="Shape 3">
          <a:extLst>
            <a:ext uri="{FF2B5EF4-FFF2-40B4-BE49-F238E27FC236}">
              <a16:creationId xmlns:a16="http://schemas.microsoft.com/office/drawing/2014/main" id="{299B9187-FDE8-46D9-BB88-30CA99CBBA08}"/>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4" name="Shape 3">
          <a:extLst>
            <a:ext uri="{FF2B5EF4-FFF2-40B4-BE49-F238E27FC236}">
              <a16:creationId xmlns:a16="http://schemas.microsoft.com/office/drawing/2014/main" id="{B53B7522-119B-4324-B4C7-31CEAC34A49E}"/>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5" name="Shape 3">
          <a:extLst>
            <a:ext uri="{FF2B5EF4-FFF2-40B4-BE49-F238E27FC236}">
              <a16:creationId xmlns:a16="http://schemas.microsoft.com/office/drawing/2014/main" id="{06456964-6836-49F7-A2D4-B323B858BDB4}"/>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6" name="Shape 3">
          <a:extLst>
            <a:ext uri="{FF2B5EF4-FFF2-40B4-BE49-F238E27FC236}">
              <a16:creationId xmlns:a16="http://schemas.microsoft.com/office/drawing/2014/main" id="{B795BB89-C60A-45AB-A459-C5840B8AEB3A}"/>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7" name="Shape 3">
          <a:extLst>
            <a:ext uri="{FF2B5EF4-FFF2-40B4-BE49-F238E27FC236}">
              <a16:creationId xmlns:a16="http://schemas.microsoft.com/office/drawing/2014/main" id="{BDE3615C-8958-411C-9979-33CD9E7634A8}"/>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8" name="Shape 3">
          <a:extLst>
            <a:ext uri="{FF2B5EF4-FFF2-40B4-BE49-F238E27FC236}">
              <a16:creationId xmlns:a16="http://schemas.microsoft.com/office/drawing/2014/main" id="{5725900F-1EB6-4544-9E4C-954F960B1A4A}"/>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9" name="Shape 3">
          <a:extLst>
            <a:ext uri="{FF2B5EF4-FFF2-40B4-BE49-F238E27FC236}">
              <a16:creationId xmlns:a16="http://schemas.microsoft.com/office/drawing/2014/main" id="{511EAA3C-FB57-4B3E-BD7A-E6BFF4AB234C}"/>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0" name="Shape 3">
          <a:extLst>
            <a:ext uri="{FF2B5EF4-FFF2-40B4-BE49-F238E27FC236}">
              <a16:creationId xmlns:a16="http://schemas.microsoft.com/office/drawing/2014/main" id="{A25D8853-1F89-4316-B043-0D3AECF3A0FF}"/>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1" name="Shape 3">
          <a:extLst>
            <a:ext uri="{FF2B5EF4-FFF2-40B4-BE49-F238E27FC236}">
              <a16:creationId xmlns:a16="http://schemas.microsoft.com/office/drawing/2014/main" id="{409872FB-9E74-41A0-ACA4-608EF1B8CCF4}"/>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2" name="Shape 3">
          <a:extLst>
            <a:ext uri="{FF2B5EF4-FFF2-40B4-BE49-F238E27FC236}">
              <a16:creationId xmlns:a16="http://schemas.microsoft.com/office/drawing/2014/main" id="{15C37B3B-8267-4513-BA9E-D7359CA31FDF}"/>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3" name="Shape 3">
          <a:extLst>
            <a:ext uri="{FF2B5EF4-FFF2-40B4-BE49-F238E27FC236}">
              <a16:creationId xmlns:a16="http://schemas.microsoft.com/office/drawing/2014/main" id="{9372B571-E648-476A-B12E-A622DD4898F5}"/>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4" name="Shape 3">
          <a:extLst>
            <a:ext uri="{FF2B5EF4-FFF2-40B4-BE49-F238E27FC236}">
              <a16:creationId xmlns:a16="http://schemas.microsoft.com/office/drawing/2014/main" id="{08E19633-17EE-4FEE-B4F3-E9CC765ED891}"/>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5" name="Shape 3">
          <a:extLst>
            <a:ext uri="{FF2B5EF4-FFF2-40B4-BE49-F238E27FC236}">
              <a16:creationId xmlns:a16="http://schemas.microsoft.com/office/drawing/2014/main" id="{4C2A3CCD-D114-493B-A163-5C2034ADE77E}"/>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6" name="Shape 3">
          <a:extLst>
            <a:ext uri="{FF2B5EF4-FFF2-40B4-BE49-F238E27FC236}">
              <a16:creationId xmlns:a16="http://schemas.microsoft.com/office/drawing/2014/main" id="{E73FDFA4-C793-4694-95C0-439B5931C5E5}"/>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7" name="Shape 3">
          <a:extLst>
            <a:ext uri="{FF2B5EF4-FFF2-40B4-BE49-F238E27FC236}">
              <a16:creationId xmlns:a16="http://schemas.microsoft.com/office/drawing/2014/main" id="{179A51E9-AFA8-4443-9137-9F11B202BB47}"/>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8" name="Shape 3">
          <a:extLst>
            <a:ext uri="{FF2B5EF4-FFF2-40B4-BE49-F238E27FC236}">
              <a16:creationId xmlns:a16="http://schemas.microsoft.com/office/drawing/2014/main" id="{C6BAA046-D6D5-4DD7-8EC0-520039C4E514}"/>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19" name="Shape 3">
          <a:extLst>
            <a:ext uri="{FF2B5EF4-FFF2-40B4-BE49-F238E27FC236}">
              <a16:creationId xmlns:a16="http://schemas.microsoft.com/office/drawing/2014/main" id="{87AD9DB5-855E-453D-B9F9-DBCD2B631688}"/>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0" name="Shape 3">
          <a:extLst>
            <a:ext uri="{FF2B5EF4-FFF2-40B4-BE49-F238E27FC236}">
              <a16:creationId xmlns:a16="http://schemas.microsoft.com/office/drawing/2014/main" id="{0B467073-8EED-45CD-BD59-E38C0923440F}"/>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1" name="Shape 3">
          <a:extLst>
            <a:ext uri="{FF2B5EF4-FFF2-40B4-BE49-F238E27FC236}">
              <a16:creationId xmlns:a16="http://schemas.microsoft.com/office/drawing/2014/main" id="{ABC60B12-A4C3-41E3-B951-386D914143C9}"/>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2" name="Shape 3">
          <a:extLst>
            <a:ext uri="{FF2B5EF4-FFF2-40B4-BE49-F238E27FC236}">
              <a16:creationId xmlns:a16="http://schemas.microsoft.com/office/drawing/2014/main" id="{1401D206-14D6-4DBA-B977-F7CEC30808FD}"/>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3" name="Shape 3">
          <a:extLst>
            <a:ext uri="{FF2B5EF4-FFF2-40B4-BE49-F238E27FC236}">
              <a16:creationId xmlns:a16="http://schemas.microsoft.com/office/drawing/2014/main" id="{66B9FF25-EE88-43A2-A951-A919B97A308D}"/>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4" name="Shape 3">
          <a:extLst>
            <a:ext uri="{FF2B5EF4-FFF2-40B4-BE49-F238E27FC236}">
              <a16:creationId xmlns:a16="http://schemas.microsoft.com/office/drawing/2014/main" id="{AE389833-B2CC-4F7E-98C1-B8586424B449}"/>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5" name="Shape 3">
          <a:extLst>
            <a:ext uri="{FF2B5EF4-FFF2-40B4-BE49-F238E27FC236}">
              <a16:creationId xmlns:a16="http://schemas.microsoft.com/office/drawing/2014/main" id="{1AEFFC69-0E56-4232-9367-BB502830CEFB}"/>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6" name="Shape 3">
          <a:extLst>
            <a:ext uri="{FF2B5EF4-FFF2-40B4-BE49-F238E27FC236}">
              <a16:creationId xmlns:a16="http://schemas.microsoft.com/office/drawing/2014/main" id="{6CDEC2C8-2E11-4FFD-BFD8-27AA84B7A183}"/>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7" name="Shape 3">
          <a:extLst>
            <a:ext uri="{FF2B5EF4-FFF2-40B4-BE49-F238E27FC236}">
              <a16:creationId xmlns:a16="http://schemas.microsoft.com/office/drawing/2014/main" id="{A5261EC0-6E14-4C95-BE56-0E65C9CE8317}"/>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8" name="Shape 3">
          <a:extLst>
            <a:ext uri="{FF2B5EF4-FFF2-40B4-BE49-F238E27FC236}">
              <a16:creationId xmlns:a16="http://schemas.microsoft.com/office/drawing/2014/main" id="{0D1B3A57-DC2A-4AC5-B67E-EDD1FE044695}"/>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29" name="Shape 3">
          <a:extLst>
            <a:ext uri="{FF2B5EF4-FFF2-40B4-BE49-F238E27FC236}">
              <a16:creationId xmlns:a16="http://schemas.microsoft.com/office/drawing/2014/main" id="{E6E868E3-6148-486B-B230-C14B8565563F}"/>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30" name="Shape 3">
          <a:extLst>
            <a:ext uri="{FF2B5EF4-FFF2-40B4-BE49-F238E27FC236}">
              <a16:creationId xmlns:a16="http://schemas.microsoft.com/office/drawing/2014/main" id="{E1018DE7-0EE4-44D4-AE94-7308B0E375F9}"/>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31" name="Shape 3">
          <a:extLst>
            <a:ext uri="{FF2B5EF4-FFF2-40B4-BE49-F238E27FC236}">
              <a16:creationId xmlns:a16="http://schemas.microsoft.com/office/drawing/2014/main" id="{EC73D477-46D7-4FD9-BE74-851118CB701B}"/>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32" name="Shape 3">
          <a:extLst>
            <a:ext uri="{FF2B5EF4-FFF2-40B4-BE49-F238E27FC236}">
              <a16:creationId xmlns:a16="http://schemas.microsoft.com/office/drawing/2014/main" id="{692190C7-96B0-49E5-85D1-05821AB52D0F}"/>
            </a:ext>
          </a:extLst>
        </xdr:cNvPr>
        <xdr:cNvSpPr txBox="1"/>
      </xdr:nvSpPr>
      <xdr:spPr>
        <a:xfrm>
          <a:off x="3914775"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62</xdr:row>
      <xdr:rowOff>0</xdr:rowOff>
    </xdr:from>
    <xdr:ext cx="209550" cy="285750"/>
    <xdr:sp macro="" textlink="">
      <xdr:nvSpPr>
        <xdr:cNvPr id="33" name="Shape 3">
          <a:extLst>
            <a:ext uri="{FF2B5EF4-FFF2-40B4-BE49-F238E27FC236}">
              <a16:creationId xmlns:a16="http://schemas.microsoft.com/office/drawing/2014/main" id="{75C2FD1E-8FEA-4A2C-A572-BAB288FE40DF}"/>
            </a:ext>
          </a:extLst>
        </xdr:cNvPr>
        <xdr:cNvSpPr txBox="1"/>
      </xdr:nvSpPr>
      <xdr:spPr>
        <a:xfrm>
          <a:off x="4133850" y="10201275"/>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34" name="Shape 3">
          <a:extLst>
            <a:ext uri="{FF2B5EF4-FFF2-40B4-BE49-F238E27FC236}">
              <a16:creationId xmlns:a16="http://schemas.microsoft.com/office/drawing/2014/main" id="{0B79C52D-CB19-4FB2-B362-D65F9C3DE55F}"/>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35" name="Shape 3">
          <a:extLst>
            <a:ext uri="{FF2B5EF4-FFF2-40B4-BE49-F238E27FC236}">
              <a16:creationId xmlns:a16="http://schemas.microsoft.com/office/drawing/2014/main" id="{96EC4DBD-B9AD-44BD-BE68-AF8191970AB5}"/>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36" name="Shape 3">
          <a:extLst>
            <a:ext uri="{FF2B5EF4-FFF2-40B4-BE49-F238E27FC236}">
              <a16:creationId xmlns:a16="http://schemas.microsoft.com/office/drawing/2014/main" id="{46C80DA1-E620-47A1-B2EF-E78FBF37A73E}"/>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37" name="Shape 3">
          <a:extLst>
            <a:ext uri="{FF2B5EF4-FFF2-40B4-BE49-F238E27FC236}">
              <a16:creationId xmlns:a16="http://schemas.microsoft.com/office/drawing/2014/main" id="{A29426E9-FFBC-4276-8C2F-A091437CF302}"/>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38" name="Shape 3">
          <a:extLst>
            <a:ext uri="{FF2B5EF4-FFF2-40B4-BE49-F238E27FC236}">
              <a16:creationId xmlns:a16="http://schemas.microsoft.com/office/drawing/2014/main" id="{7C685F7C-27BF-48BF-9754-CC08E78F456C}"/>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39" name="Shape 3">
          <a:extLst>
            <a:ext uri="{FF2B5EF4-FFF2-40B4-BE49-F238E27FC236}">
              <a16:creationId xmlns:a16="http://schemas.microsoft.com/office/drawing/2014/main" id="{E1743DD8-2C0E-469D-8D77-E07315B1390A}"/>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0" name="Shape 3">
          <a:extLst>
            <a:ext uri="{FF2B5EF4-FFF2-40B4-BE49-F238E27FC236}">
              <a16:creationId xmlns:a16="http://schemas.microsoft.com/office/drawing/2014/main" id="{A1BA039D-AEED-4D41-BF06-802F260A2AF8}"/>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1" name="Shape 3">
          <a:extLst>
            <a:ext uri="{FF2B5EF4-FFF2-40B4-BE49-F238E27FC236}">
              <a16:creationId xmlns:a16="http://schemas.microsoft.com/office/drawing/2014/main" id="{9D0BFD59-B388-4C21-B1B2-AD7778C6F88F}"/>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2" name="Shape 3">
          <a:extLst>
            <a:ext uri="{FF2B5EF4-FFF2-40B4-BE49-F238E27FC236}">
              <a16:creationId xmlns:a16="http://schemas.microsoft.com/office/drawing/2014/main" id="{715D197B-9F7E-4BC7-8816-8D3E219A60F3}"/>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3" name="Shape 3">
          <a:extLst>
            <a:ext uri="{FF2B5EF4-FFF2-40B4-BE49-F238E27FC236}">
              <a16:creationId xmlns:a16="http://schemas.microsoft.com/office/drawing/2014/main" id="{309F4DE6-AE13-4621-AB44-B439D4A59720}"/>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4" name="Shape 3">
          <a:extLst>
            <a:ext uri="{FF2B5EF4-FFF2-40B4-BE49-F238E27FC236}">
              <a16:creationId xmlns:a16="http://schemas.microsoft.com/office/drawing/2014/main" id="{4B865100-F5FD-4B5E-A510-06123FEDCE3C}"/>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5" name="Shape 3">
          <a:extLst>
            <a:ext uri="{FF2B5EF4-FFF2-40B4-BE49-F238E27FC236}">
              <a16:creationId xmlns:a16="http://schemas.microsoft.com/office/drawing/2014/main" id="{3882396E-0EFB-4E70-91C9-C922320BC334}"/>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6" name="Shape 3">
          <a:extLst>
            <a:ext uri="{FF2B5EF4-FFF2-40B4-BE49-F238E27FC236}">
              <a16:creationId xmlns:a16="http://schemas.microsoft.com/office/drawing/2014/main" id="{A2EF3831-A0EE-4FC0-B5BA-1AA05355CE8E}"/>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7" name="Shape 3">
          <a:extLst>
            <a:ext uri="{FF2B5EF4-FFF2-40B4-BE49-F238E27FC236}">
              <a16:creationId xmlns:a16="http://schemas.microsoft.com/office/drawing/2014/main" id="{5D7E6A7A-CE0F-4F38-BD6F-EAC14434C9DC}"/>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8" name="Shape 3">
          <a:extLst>
            <a:ext uri="{FF2B5EF4-FFF2-40B4-BE49-F238E27FC236}">
              <a16:creationId xmlns:a16="http://schemas.microsoft.com/office/drawing/2014/main" id="{F0F1BA93-6809-4663-A5AF-4B7EA0BF6BA9}"/>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49" name="Shape 3">
          <a:extLst>
            <a:ext uri="{FF2B5EF4-FFF2-40B4-BE49-F238E27FC236}">
              <a16:creationId xmlns:a16="http://schemas.microsoft.com/office/drawing/2014/main" id="{DDB8BA45-54A7-4BE7-B1F1-BAE0E8468652}"/>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0" name="Shape 3">
          <a:extLst>
            <a:ext uri="{FF2B5EF4-FFF2-40B4-BE49-F238E27FC236}">
              <a16:creationId xmlns:a16="http://schemas.microsoft.com/office/drawing/2014/main" id="{4B0D97A3-9992-4202-81ED-9515CBD66CA5}"/>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1" name="Shape 3">
          <a:extLst>
            <a:ext uri="{FF2B5EF4-FFF2-40B4-BE49-F238E27FC236}">
              <a16:creationId xmlns:a16="http://schemas.microsoft.com/office/drawing/2014/main" id="{9C082F4A-073F-4407-9B4E-6A4F94788B59}"/>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2" name="Shape 3">
          <a:extLst>
            <a:ext uri="{FF2B5EF4-FFF2-40B4-BE49-F238E27FC236}">
              <a16:creationId xmlns:a16="http://schemas.microsoft.com/office/drawing/2014/main" id="{7A0CA97C-2DA5-4233-83D4-D45CA7481F75}"/>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3" name="Shape 3">
          <a:extLst>
            <a:ext uri="{FF2B5EF4-FFF2-40B4-BE49-F238E27FC236}">
              <a16:creationId xmlns:a16="http://schemas.microsoft.com/office/drawing/2014/main" id="{CDAE0421-1CAE-4E89-8E97-2BBCA4D34835}"/>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4" name="Shape 3">
          <a:extLst>
            <a:ext uri="{FF2B5EF4-FFF2-40B4-BE49-F238E27FC236}">
              <a16:creationId xmlns:a16="http://schemas.microsoft.com/office/drawing/2014/main" id="{34322C34-9AC8-4DEC-8909-6AD2366E12BB}"/>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5" name="Shape 3">
          <a:extLst>
            <a:ext uri="{FF2B5EF4-FFF2-40B4-BE49-F238E27FC236}">
              <a16:creationId xmlns:a16="http://schemas.microsoft.com/office/drawing/2014/main" id="{8782154C-6E89-4DCA-875D-777CDDB9CE65}"/>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6" name="Shape 3">
          <a:extLst>
            <a:ext uri="{FF2B5EF4-FFF2-40B4-BE49-F238E27FC236}">
              <a16:creationId xmlns:a16="http://schemas.microsoft.com/office/drawing/2014/main" id="{AD62BDA2-A075-46A6-8576-D62C765C2391}"/>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7" name="Shape 3">
          <a:extLst>
            <a:ext uri="{FF2B5EF4-FFF2-40B4-BE49-F238E27FC236}">
              <a16:creationId xmlns:a16="http://schemas.microsoft.com/office/drawing/2014/main" id="{3C49FCA6-3AC3-4D57-B1FC-0479520624B2}"/>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8" name="Shape 3">
          <a:extLst>
            <a:ext uri="{FF2B5EF4-FFF2-40B4-BE49-F238E27FC236}">
              <a16:creationId xmlns:a16="http://schemas.microsoft.com/office/drawing/2014/main" id="{05A724E4-0DA1-4739-BE42-4599A7E3B4BA}"/>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59" name="Shape 3">
          <a:extLst>
            <a:ext uri="{FF2B5EF4-FFF2-40B4-BE49-F238E27FC236}">
              <a16:creationId xmlns:a16="http://schemas.microsoft.com/office/drawing/2014/main" id="{1BE43666-EA13-4827-A124-E9C38AFD8F57}"/>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60" name="Shape 3">
          <a:extLst>
            <a:ext uri="{FF2B5EF4-FFF2-40B4-BE49-F238E27FC236}">
              <a16:creationId xmlns:a16="http://schemas.microsoft.com/office/drawing/2014/main" id="{96AA1D2B-D748-4D5D-8725-421AD4F9871A}"/>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61" name="Shape 3">
          <a:extLst>
            <a:ext uri="{FF2B5EF4-FFF2-40B4-BE49-F238E27FC236}">
              <a16:creationId xmlns:a16="http://schemas.microsoft.com/office/drawing/2014/main" id="{65E28310-4C3C-40D4-9E80-B386CF13A401}"/>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62" name="Shape 3">
          <a:extLst>
            <a:ext uri="{FF2B5EF4-FFF2-40B4-BE49-F238E27FC236}">
              <a16:creationId xmlns:a16="http://schemas.microsoft.com/office/drawing/2014/main" id="{756232E7-DA0F-4EAC-AB8A-FEDEA7CCC7AE}"/>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63" name="Shape 3">
          <a:extLst>
            <a:ext uri="{FF2B5EF4-FFF2-40B4-BE49-F238E27FC236}">
              <a16:creationId xmlns:a16="http://schemas.microsoft.com/office/drawing/2014/main" id="{EC0ABD26-A983-48C8-9305-C7289A4A3C1A}"/>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64" name="Shape 3">
          <a:extLst>
            <a:ext uri="{FF2B5EF4-FFF2-40B4-BE49-F238E27FC236}">
              <a16:creationId xmlns:a16="http://schemas.microsoft.com/office/drawing/2014/main" id="{C0A23159-8F39-4B4D-B82D-144700FBA07E}"/>
            </a:ext>
          </a:extLst>
        </xdr:cNvPr>
        <xdr:cNvSpPr txBox="1"/>
      </xdr:nvSpPr>
      <xdr:spPr>
        <a:xfrm>
          <a:off x="3914775"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19</xdr:col>
      <xdr:colOff>0</xdr:colOff>
      <xdr:row>63</xdr:row>
      <xdr:rowOff>0</xdr:rowOff>
    </xdr:from>
    <xdr:ext cx="209550" cy="285750"/>
    <xdr:sp macro="" textlink="">
      <xdr:nvSpPr>
        <xdr:cNvPr id="65" name="Shape 3">
          <a:extLst>
            <a:ext uri="{FF2B5EF4-FFF2-40B4-BE49-F238E27FC236}">
              <a16:creationId xmlns:a16="http://schemas.microsoft.com/office/drawing/2014/main" id="{8C859C3E-5EAC-463F-81E2-611D87010EBE}"/>
            </a:ext>
          </a:extLst>
        </xdr:cNvPr>
        <xdr:cNvSpPr txBox="1"/>
      </xdr:nvSpPr>
      <xdr:spPr>
        <a:xfrm>
          <a:off x="4133850" y="10363200"/>
          <a:ext cx="209550" cy="2857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8</xdr:col>
      <xdr:colOff>85725</xdr:colOff>
      <xdr:row>1</xdr:row>
      <xdr:rowOff>129096</xdr:rowOff>
    </xdr:from>
    <xdr:ext cx="2490404" cy="509079"/>
    <xdr:pic>
      <xdr:nvPicPr>
        <xdr:cNvPr id="69" name="Imagen 68">
          <a:extLst>
            <a:ext uri="{FF2B5EF4-FFF2-40B4-BE49-F238E27FC236}">
              <a16:creationId xmlns:a16="http://schemas.microsoft.com/office/drawing/2014/main" id="{A91458C7-C506-4E4A-8F75-77745128F9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0125" y="9254046"/>
          <a:ext cx="2490404" cy="509079"/>
        </a:xfrm>
        <a:prstGeom prst="rect">
          <a:avLst/>
        </a:prstGeom>
      </xdr:spPr>
    </xdr:pic>
    <xdr:clientData/>
  </xdr:oneCellAnchor>
  <xdr:oneCellAnchor>
    <xdr:from>
      <xdr:col>13</xdr:col>
      <xdr:colOff>295275</xdr:colOff>
      <xdr:row>1</xdr:row>
      <xdr:rowOff>132271</xdr:rowOff>
    </xdr:from>
    <xdr:ext cx="1926590" cy="478155"/>
    <xdr:pic>
      <xdr:nvPicPr>
        <xdr:cNvPr id="70" name="Imagen 69">
          <a:extLst>
            <a:ext uri="{FF2B5EF4-FFF2-40B4-BE49-F238E27FC236}">
              <a16:creationId xmlns:a16="http://schemas.microsoft.com/office/drawing/2014/main" id="{06994C36-4490-4DE6-A01D-A0499D4C4E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0100" y="322771"/>
          <a:ext cx="1926590" cy="478155"/>
        </a:xfrm>
        <a:prstGeom prst="rect">
          <a:avLst/>
        </a:prstGeom>
      </xdr:spPr>
    </xdr:pic>
    <xdr:clientData/>
  </xdr:oneCellAnchor>
  <xdr:twoCellAnchor>
    <xdr:from>
      <xdr:col>17</xdr:col>
      <xdr:colOff>0</xdr:colOff>
      <xdr:row>27</xdr:row>
      <xdr:rowOff>0</xdr:rowOff>
    </xdr:from>
    <xdr:to>
      <xdr:col>21</xdr:col>
      <xdr:colOff>495300</xdr:colOff>
      <xdr:row>30</xdr:row>
      <xdr:rowOff>47625</xdr:rowOff>
    </xdr:to>
    <xdr:sp macro="" textlink="">
      <xdr:nvSpPr>
        <xdr:cNvPr id="66" name="Rectángulo: esquinas redondeadas 65">
          <a:hlinkClick xmlns:r="http://schemas.openxmlformats.org/officeDocument/2006/relationships" r:id="rId3"/>
          <a:extLst>
            <a:ext uri="{FF2B5EF4-FFF2-40B4-BE49-F238E27FC236}">
              <a16:creationId xmlns:a16="http://schemas.microsoft.com/office/drawing/2014/main" id="{B5559132-C076-4C9C-9C17-F5C11C298ADA}"/>
            </a:ext>
          </a:extLst>
        </xdr:cNvPr>
        <xdr:cNvSpPr/>
      </xdr:nvSpPr>
      <xdr:spPr>
        <a:xfrm>
          <a:off x="19859625" y="8458200"/>
          <a:ext cx="2219325"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85725</xdr:colOff>
      <xdr:row>8</xdr:row>
      <xdr:rowOff>129096</xdr:rowOff>
    </xdr:from>
    <xdr:ext cx="2490404" cy="509079"/>
    <xdr:pic>
      <xdr:nvPicPr>
        <xdr:cNvPr id="3" name="Imagen 2">
          <a:extLst>
            <a:ext uri="{FF2B5EF4-FFF2-40B4-BE49-F238E27FC236}">
              <a16:creationId xmlns:a16="http://schemas.microsoft.com/office/drawing/2014/main" id="{A1A051E8-DF9C-42CF-ABBC-3107BE6B3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0125" y="9254046"/>
          <a:ext cx="2490404" cy="509079"/>
        </a:xfrm>
        <a:prstGeom prst="rect">
          <a:avLst/>
        </a:prstGeom>
      </xdr:spPr>
    </xdr:pic>
    <xdr:clientData/>
  </xdr:oneCellAnchor>
  <xdr:oneCellAnchor>
    <xdr:from>
      <xdr:col>14</xdr:col>
      <xdr:colOff>19050</xdr:colOff>
      <xdr:row>8</xdr:row>
      <xdr:rowOff>103696</xdr:rowOff>
    </xdr:from>
    <xdr:ext cx="1926590" cy="478155"/>
    <xdr:pic>
      <xdr:nvPicPr>
        <xdr:cNvPr id="4" name="Imagen 3">
          <a:extLst>
            <a:ext uri="{FF2B5EF4-FFF2-40B4-BE49-F238E27FC236}">
              <a16:creationId xmlns:a16="http://schemas.microsoft.com/office/drawing/2014/main" id="{3E2304C1-885F-45C2-9FE7-BD7DD8532E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49750" y="1056196"/>
          <a:ext cx="1926590" cy="478155"/>
        </a:xfrm>
        <a:prstGeom prst="rect">
          <a:avLst/>
        </a:prstGeom>
      </xdr:spPr>
    </xdr:pic>
    <xdr:clientData/>
  </xdr:oneCellAnchor>
  <xdr:twoCellAnchor>
    <xdr:from>
      <xdr:col>20</xdr:col>
      <xdr:colOff>0</xdr:colOff>
      <xdr:row>20</xdr:row>
      <xdr:rowOff>0</xdr:rowOff>
    </xdr:from>
    <xdr:to>
      <xdr:col>22</xdr:col>
      <xdr:colOff>295275</xdr:colOff>
      <xdr:row>21</xdr:row>
      <xdr:rowOff>104775</xdr:rowOff>
    </xdr:to>
    <xdr:sp macro="" textlink="">
      <xdr:nvSpPr>
        <xdr:cNvPr id="2" name="Rectángulo: esquinas redondeadas 1">
          <a:hlinkClick xmlns:r="http://schemas.openxmlformats.org/officeDocument/2006/relationships" r:id="rId3"/>
          <a:extLst>
            <a:ext uri="{FF2B5EF4-FFF2-40B4-BE49-F238E27FC236}">
              <a16:creationId xmlns:a16="http://schemas.microsoft.com/office/drawing/2014/main" id="{F902E67E-AC55-4343-9189-233BF05B3CF2}"/>
            </a:ext>
          </a:extLst>
        </xdr:cNvPr>
        <xdr:cNvSpPr/>
      </xdr:nvSpPr>
      <xdr:spPr>
        <a:xfrm>
          <a:off x="20678775" y="5353050"/>
          <a:ext cx="2219325"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409575</xdr:colOff>
      <xdr:row>2</xdr:row>
      <xdr:rowOff>52896</xdr:rowOff>
    </xdr:from>
    <xdr:ext cx="2490404" cy="509079"/>
    <xdr:pic>
      <xdr:nvPicPr>
        <xdr:cNvPr id="2" name="Imagen 1">
          <a:extLst>
            <a:ext uri="{FF2B5EF4-FFF2-40B4-BE49-F238E27FC236}">
              <a16:creationId xmlns:a16="http://schemas.microsoft.com/office/drawing/2014/main" id="{F8AD6FB9-C3E0-49CC-8545-F7254C7B1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075" y="510096"/>
          <a:ext cx="2490404" cy="509079"/>
        </a:xfrm>
        <a:prstGeom prst="rect">
          <a:avLst/>
        </a:prstGeom>
      </xdr:spPr>
    </xdr:pic>
    <xdr:clientData/>
  </xdr:oneCellAnchor>
  <xdr:oneCellAnchor>
    <xdr:from>
      <xdr:col>13</xdr:col>
      <xdr:colOff>630088</xdr:colOff>
      <xdr:row>2</xdr:row>
      <xdr:rowOff>103696</xdr:rowOff>
    </xdr:from>
    <xdr:ext cx="1926590" cy="478155"/>
    <xdr:pic>
      <xdr:nvPicPr>
        <xdr:cNvPr id="3" name="Imagen 2">
          <a:extLst>
            <a:ext uri="{FF2B5EF4-FFF2-40B4-BE49-F238E27FC236}">
              <a16:creationId xmlns:a16="http://schemas.microsoft.com/office/drawing/2014/main" id="{EB8FBB2A-59D3-47E8-8217-5B1F27CAC3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46338" y="560896"/>
          <a:ext cx="1926590" cy="478155"/>
        </a:xfrm>
        <a:prstGeom prst="rect">
          <a:avLst/>
        </a:prstGeom>
      </xdr:spPr>
    </xdr:pic>
    <xdr:clientData/>
  </xdr:oneCellAnchor>
  <xdr:twoCellAnchor>
    <xdr:from>
      <xdr:col>18</xdr:col>
      <xdr:colOff>0</xdr:colOff>
      <xdr:row>15</xdr:row>
      <xdr:rowOff>0</xdr:rowOff>
    </xdr:from>
    <xdr:to>
      <xdr:col>20</xdr:col>
      <xdr:colOff>561975</xdr:colOff>
      <xdr:row>17</xdr:row>
      <xdr:rowOff>171450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F6650B89-F690-4329-A4C8-31DC00FA04DD}"/>
            </a:ext>
          </a:extLst>
        </xdr:cNvPr>
        <xdr:cNvSpPr/>
      </xdr:nvSpPr>
      <xdr:spPr>
        <a:xfrm>
          <a:off x="20469225" y="4972050"/>
          <a:ext cx="2219325" cy="628650"/>
        </a:xfrm>
        <a:prstGeom prst="roundRect">
          <a:avLst>
            <a:gd name="adj" fmla="val 30303"/>
          </a:avLst>
        </a:prstGeom>
        <a:solidFill>
          <a:srgbClr val="98989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tx1"/>
              </a:solidFill>
              <a:latin typeface="Montserrat" panose="00000500000000000000" pitchFamily="2" charset="0"/>
            </a:rPr>
            <a:t>Volver a resumen</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B2D74A8C-9290-48E9-B976-5D058B0F0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00"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D3EDD2AE-506C-4DC3-A1C7-DA3FB1210D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11350" y="1056196"/>
          <a:ext cx="1926590" cy="478155"/>
        </a:xfrm>
        <a:prstGeom prst="rect">
          <a:avLst/>
        </a:prstGeom>
      </xdr:spPr>
    </xdr:pic>
    <xdr:clientData/>
  </xdr:oneCellAnchor>
  <xdr:twoCellAnchor>
    <xdr:from>
      <xdr:col>18</xdr:col>
      <xdr:colOff>0</xdr:colOff>
      <xdr:row>19</xdr:row>
      <xdr:rowOff>0</xdr:rowOff>
    </xdr:from>
    <xdr:to>
      <xdr:col>20</xdr:col>
      <xdr:colOff>695325</xdr:colOff>
      <xdr:row>22</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551A9398-A114-4AE0-AEE9-51218A7B684A}"/>
            </a:ext>
          </a:extLst>
        </xdr:cNvPr>
        <xdr:cNvSpPr/>
      </xdr:nvSpPr>
      <xdr:spPr>
        <a:xfrm>
          <a:off x="20021550" y="5553075"/>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10</xdr:col>
      <xdr:colOff>114300</xdr:colOff>
      <xdr:row>5</xdr:row>
      <xdr:rowOff>100521</xdr:rowOff>
    </xdr:from>
    <xdr:ext cx="1898015" cy="387985"/>
    <xdr:pic>
      <xdr:nvPicPr>
        <xdr:cNvPr id="2" name="Imagen 1">
          <a:extLst>
            <a:ext uri="{FF2B5EF4-FFF2-40B4-BE49-F238E27FC236}">
              <a16:creationId xmlns:a16="http://schemas.microsoft.com/office/drawing/2014/main" id="{C14A83F1-C919-46AF-A86D-ED519629B7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58900" y="1424496"/>
          <a:ext cx="1898015" cy="387985"/>
        </a:xfrm>
        <a:prstGeom prst="rect">
          <a:avLst/>
        </a:prstGeom>
      </xdr:spPr>
    </xdr:pic>
    <xdr:clientData/>
  </xdr:oneCellAnchor>
  <xdr:oneCellAnchor>
    <xdr:from>
      <xdr:col>13</xdr:col>
      <xdr:colOff>602136</xdr:colOff>
      <xdr:row>5</xdr:row>
      <xdr:rowOff>17971</xdr:rowOff>
    </xdr:from>
    <xdr:ext cx="1926590" cy="478155"/>
    <xdr:pic>
      <xdr:nvPicPr>
        <xdr:cNvPr id="4" name="Imagen 3">
          <a:extLst>
            <a:ext uri="{FF2B5EF4-FFF2-40B4-BE49-F238E27FC236}">
              <a16:creationId xmlns:a16="http://schemas.microsoft.com/office/drawing/2014/main" id="{CE20D1E4-43B5-4109-A07E-C6E25E7C42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61261" y="1341946"/>
          <a:ext cx="1926590" cy="478155"/>
        </a:xfrm>
        <a:prstGeom prst="rect">
          <a:avLst/>
        </a:prstGeom>
      </xdr:spPr>
    </xdr:pic>
    <xdr:clientData/>
  </xdr:oneCellAnchor>
  <xdr:twoCellAnchor>
    <xdr:from>
      <xdr:col>17</xdr:col>
      <xdr:colOff>0</xdr:colOff>
      <xdr:row>20</xdr:row>
      <xdr:rowOff>0</xdr:rowOff>
    </xdr:from>
    <xdr:to>
      <xdr:col>19</xdr:col>
      <xdr:colOff>561975</xdr:colOff>
      <xdr:row>22</xdr:row>
      <xdr:rowOff>171450</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F1D9A020-56C7-42F4-B5EB-0F400F35CFAA}"/>
            </a:ext>
          </a:extLst>
        </xdr:cNvPr>
        <xdr:cNvSpPr/>
      </xdr:nvSpPr>
      <xdr:spPr>
        <a:xfrm>
          <a:off x="19640550" y="5953125"/>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409575</xdr:colOff>
      <xdr:row>5</xdr:row>
      <xdr:rowOff>52896</xdr:rowOff>
    </xdr:from>
    <xdr:ext cx="2490404" cy="509079"/>
    <xdr:pic>
      <xdr:nvPicPr>
        <xdr:cNvPr id="2" name="Imagen 1">
          <a:extLst>
            <a:ext uri="{FF2B5EF4-FFF2-40B4-BE49-F238E27FC236}">
              <a16:creationId xmlns:a16="http://schemas.microsoft.com/office/drawing/2014/main" id="{08F84D08-3173-4CC1-B5C8-44DDAC2C18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00" y="1005396"/>
          <a:ext cx="2490404" cy="509079"/>
        </a:xfrm>
        <a:prstGeom prst="rect">
          <a:avLst/>
        </a:prstGeom>
      </xdr:spPr>
    </xdr:pic>
    <xdr:clientData/>
  </xdr:oneCellAnchor>
  <xdr:oneCellAnchor>
    <xdr:from>
      <xdr:col>15</xdr:col>
      <xdr:colOff>19050</xdr:colOff>
      <xdr:row>5</xdr:row>
      <xdr:rowOff>103696</xdr:rowOff>
    </xdr:from>
    <xdr:ext cx="1926590" cy="478155"/>
    <xdr:pic>
      <xdr:nvPicPr>
        <xdr:cNvPr id="3" name="Imagen 2">
          <a:extLst>
            <a:ext uri="{FF2B5EF4-FFF2-40B4-BE49-F238E27FC236}">
              <a16:creationId xmlns:a16="http://schemas.microsoft.com/office/drawing/2014/main" id="{9338E017-3CFC-472C-A66D-56F80CB7E7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11350" y="1056196"/>
          <a:ext cx="1926590" cy="478155"/>
        </a:xfrm>
        <a:prstGeom prst="rect">
          <a:avLst/>
        </a:prstGeom>
      </xdr:spPr>
    </xdr:pic>
    <xdr:clientData/>
  </xdr:oneCellAnchor>
  <xdr:twoCellAnchor>
    <xdr:from>
      <xdr:col>19</xdr:col>
      <xdr:colOff>0</xdr:colOff>
      <xdr:row>20</xdr:row>
      <xdr:rowOff>0</xdr:rowOff>
    </xdr:from>
    <xdr:to>
      <xdr:col>21</xdr:col>
      <xdr:colOff>695325</xdr:colOff>
      <xdr:row>23</xdr:row>
      <xdr:rowOff>57150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EB450210-66E2-4EDF-92F1-659BCF700B11}"/>
            </a:ext>
          </a:extLst>
        </xdr:cNvPr>
        <xdr:cNvSpPr/>
      </xdr:nvSpPr>
      <xdr:spPr>
        <a:xfrm>
          <a:off x="20812125" y="5876925"/>
          <a:ext cx="2219325" cy="628650"/>
        </a:xfrm>
        <a:prstGeom prst="roundRect">
          <a:avLst>
            <a:gd name="adj" fmla="val 30303"/>
          </a:avLst>
        </a:prstGeom>
        <a:solidFill>
          <a:srgbClr val="691C3A"/>
        </a:solidFill>
        <a:ln>
          <a:noFill/>
        </a:ln>
        <a:effectLst>
          <a:glow>
            <a:schemeClr val="accent1">
              <a:alpha val="76000"/>
            </a:schemeClr>
          </a:glow>
        </a:effectLst>
        <a:scene3d>
          <a:camera prst="orthographicFront"/>
          <a:lightRig rig="threePt" dir="t"/>
        </a:scene3d>
        <a:sp3d extrusionH="171450" prstMaterial="flat">
          <a:bevelT w="50800" h="50800"/>
          <a:bevelB prst="slop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chemeClr val="bg1"/>
              </a:solidFill>
              <a:latin typeface="Montserrat" panose="00000500000000000000" pitchFamily="2" charset="0"/>
            </a:rPr>
            <a:t>Volver a resumen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3EB99-5DD3-458A-AAC7-344A424C2FDB}">
  <sheetPr>
    <tabColor theme="4" tint="0.59999389629810485"/>
    <pageSetUpPr fitToPage="1"/>
  </sheetPr>
  <dimension ref="B4:N53"/>
  <sheetViews>
    <sheetView showGridLines="0" tabSelected="1" zoomScaleNormal="100" workbookViewId="0">
      <selection activeCell="F3" sqref="F3"/>
    </sheetView>
  </sheetViews>
  <sheetFormatPr baseColWidth="10" defaultRowHeight="18.75" x14ac:dyDescent="0.35"/>
  <cols>
    <col min="1" max="1" width="11.42578125" style="1"/>
    <col min="2" max="2" width="22" style="1" customWidth="1"/>
    <col min="3" max="3" width="11.42578125" style="1" customWidth="1"/>
    <col min="4" max="4" width="16.85546875" style="1" customWidth="1"/>
    <col min="5" max="5" width="0.85546875" style="1" customWidth="1"/>
    <col min="6" max="6" width="104.28515625" style="1" customWidth="1"/>
    <col min="7" max="7" width="0.85546875" style="1" customWidth="1"/>
    <col min="8" max="8" width="34.7109375" style="1" customWidth="1"/>
    <col min="9" max="16384" width="11.42578125" style="1"/>
  </cols>
  <sheetData>
    <row r="4" spans="2:14" ht="24" x14ac:dyDescent="0.45">
      <c r="D4" s="3" t="s">
        <v>74</v>
      </c>
    </row>
    <row r="5" spans="2:14" ht="20.25" x14ac:dyDescent="0.4">
      <c r="D5" s="213" t="s">
        <v>75</v>
      </c>
    </row>
    <row r="6" spans="2:14" ht="24" x14ac:dyDescent="0.45">
      <c r="D6" s="1" t="s">
        <v>73</v>
      </c>
      <c r="E6" s="3"/>
    </row>
    <row r="7" spans="2:14" x14ac:dyDescent="0.35">
      <c r="D7" s="214" t="s">
        <v>77</v>
      </c>
    </row>
    <row r="8" spans="2:14" ht="6" customHeight="1" x14ac:dyDescent="0.35">
      <c r="D8" s="158"/>
    </row>
    <row r="9" spans="2:14" ht="24" x14ac:dyDescent="0.45">
      <c r="D9" s="149" t="s">
        <v>5</v>
      </c>
      <c r="E9" s="142"/>
      <c r="F9" s="150" t="s">
        <v>6</v>
      </c>
      <c r="G9" s="143"/>
      <c r="H9" s="150" t="s">
        <v>63</v>
      </c>
      <c r="N9" s="2"/>
    </row>
    <row r="10" spans="2:14" ht="5.25" customHeight="1" x14ac:dyDescent="0.45">
      <c r="D10" s="142"/>
      <c r="E10" s="142"/>
      <c r="F10" s="143"/>
      <c r="G10" s="143"/>
      <c r="H10" s="143"/>
      <c r="N10" s="2"/>
    </row>
    <row r="11" spans="2:14" ht="51" customHeight="1" x14ac:dyDescent="0.45">
      <c r="B11" s="417"/>
      <c r="D11" s="144"/>
      <c r="E11" s="144"/>
      <c r="F11" s="186" t="s">
        <v>159</v>
      </c>
      <c r="G11" s="143"/>
      <c r="H11" s="151" t="s">
        <v>158</v>
      </c>
      <c r="N11" s="2"/>
    </row>
    <row r="12" spans="2:14" ht="5.25" customHeight="1" x14ac:dyDescent="0.45">
      <c r="D12" s="142"/>
      <c r="E12" s="142"/>
      <c r="F12" s="143"/>
      <c r="G12" s="143"/>
      <c r="H12" s="143"/>
      <c r="N12" s="2"/>
    </row>
    <row r="13" spans="2:14" ht="51" customHeight="1" x14ac:dyDescent="0.35">
      <c r="D13" s="144"/>
      <c r="E13" s="144"/>
      <c r="F13" s="186" t="s">
        <v>0</v>
      </c>
      <c r="G13" s="145"/>
      <c r="H13" s="151" t="s">
        <v>76</v>
      </c>
    </row>
    <row r="14" spans="2:14" ht="5.25" customHeight="1" x14ac:dyDescent="0.35">
      <c r="D14" s="144"/>
      <c r="E14" s="144"/>
      <c r="F14" s="145"/>
      <c r="G14" s="145"/>
      <c r="H14" s="146"/>
    </row>
    <row r="15" spans="2:14" ht="51" customHeight="1" x14ac:dyDescent="0.35">
      <c r="D15" s="144"/>
      <c r="E15" s="144"/>
      <c r="F15" s="186" t="s">
        <v>117</v>
      </c>
      <c r="G15" s="152"/>
      <c r="H15" s="151" t="s">
        <v>76</v>
      </c>
    </row>
    <row r="16" spans="2:14" ht="5.25" customHeight="1" x14ac:dyDescent="0.35">
      <c r="D16" s="144"/>
      <c r="E16" s="144"/>
      <c r="F16" s="145"/>
      <c r="G16" s="145"/>
      <c r="H16" s="146"/>
    </row>
    <row r="17" spans="4:8" ht="51" customHeight="1" x14ac:dyDescent="0.35">
      <c r="D17" s="105"/>
      <c r="E17" s="105"/>
      <c r="F17" s="187" t="s">
        <v>1</v>
      </c>
      <c r="G17" s="145"/>
      <c r="H17" s="153" t="s">
        <v>66</v>
      </c>
    </row>
    <row r="18" spans="4:8" ht="5.25" customHeight="1" x14ac:dyDescent="0.35">
      <c r="D18" s="105"/>
      <c r="E18" s="105"/>
      <c r="F18" s="145"/>
      <c r="G18" s="145"/>
      <c r="H18" s="146"/>
    </row>
    <row r="19" spans="4:8" ht="51" customHeight="1" x14ac:dyDescent="0.35">
      <c r="D19" s="105"/>
      <c r="E19" s="105"/>
      <c r="F19" s="187" t="s">
        <v>120</v>
      </c>
      <c r="G19" s="145"/>
      <c r="H19" s="153" t="s">
        <v>64</v>
      </c>
    </row>
    <row r="20" spans="4:8" ht="5.25" customHeight="1" x14ac:dyDescent="0.35">
      <c r="D20" s="105"/>
      <c r="E20" s="105"/>
      <c r="F20" s="145"/>
      <c r="G20" s="145"/>
      <c r="H20" s="146"/>
    </row>
    <row r="21" spans="4:8" ht="51" customHeight="1" x14ac:dyDescent="0.35">
      <c r="D21" s="105"/>
      <c r="E21" s="105"/>
      <c r="F21" s="187" t="s">
        <v>80</v>
      </c>
      <c r="G21" s="156"/>
      <c r="H21" s="153" t="s">
        <v>64</v>
      </c>
    </row>
    <row r="22" spans="4:8" ht="5.25" customHeight="1" x14ac:dyDescent="0.35">
      <c r="D22" s="105"/>
      <c r="E22" s="105"/>
      <c r="F22" s="145"/>
      <c r="G22" s="145"/>
      <c r="H22" s="147"/>
    </row>
    <row r="23" spans="4:8" ht="51" customHeight="1" x14ac:dyDescent="0.35">
      <c r="D23" s="144"/>
      <c r="E23" s="144"/>
      <c r="F23" s="188" t="s">
        <v>81</v>
      </c>
      <c r="G23" s="145"/>
      <c r="H23" s="154" t="s">
        <v>67</v>
      </c>
    </row>
    <row r="24" spans="4:8" ht="5.25" customHeight="1" x14ac:dyDescent="0.35">
      <c r="D24" s="144"/>
      <c r="E24" s="144"/>
      <c r="F24" s="145"/>
      <c r="G24" s="145"/>
      <c r="H24" s="146"/>
    </row>
    <row r="25" spans="4:8" ht="51" customHeight="1" x14ac:dyDescent="0.35">
      <c r="D25" s="144"/>
      <c r="E25" s="144"/>
      <c r="F25" s="188" t="s">
        <v>2</v>
      </c>
      <c r="G25" s="145"/>
      <c r="H25" s="154" t="s">
        <v>67</v>
      </c>
    </row>
    <row r="26" spans="4:8" ht="5.25" customHeight="1" x14ac:dyDescent="0.35">
      <c r="D26" s="144"/>
      <c r="E26" s="144"/>
      <c r="F26" s="145"/>
      <c r="G26" s="145"/>
      <c r="H26" s="146"/>
    </row>
    <row r="27" spans="4:8" ht="51" customHeight="1" x14ac:dyDescent="0.35">
      <c r="D27" s="144"/>
      <c r="E27" s="144"/>
      <c r="F27" s="188" t="s">
        <v>82</v>
      </c>
      <c r="G27" s="145"/>
      <c r="H27" s="154" t="s">
        <v>67</v>
      </c>
    </row>
    <row r="28" spans="4:8" ht="5.25" customHeight="1" x14ac:dyDescent="0.35">
      <c r="D28" s="144"/>
      <c r="E28" s="144"/>
      <c r="F28" s="145"/>
      <c r="G28" s="145"/>
      <c r="H28" s="146"/>
    </row>
    <row r="29" spans="4:8" ht="51" customHeight="1" x14ac:dyDescent="0.35">
      <c r="D29" s="144"/>
      <c r="E29" s="144"/>
      <c r="F29" s="188" t="s">
        <v>98</v>
      </c>
      <c r="G29" s="145"/>
      <c r="H29" s="154" t="s">
        <v>67</v>
      </c>
    </row>
    <row r="30" spans="4:8" ht="5.25" customHeight="1" x14ac:dyDescent="0.35">
      <c r="D30" s="144"/>
      <c r="E30" s="144"/>
      <c r="F30" s="145"/>
      <c r="G30" s="145"/>
      <c r="H30" s="146"/>
    </row>
    <row r="31" spans="4:8" ht="51" customHeight="1" x14ac:dyDescent="0.35">
      <c r="D31" s="144"/>
      <c r="E31" s="144"/>
      <c r="F31" s="188" t="s">
        <v>3</v>
      </c>
      <c r="G31" s="145"/>
      <c r="H31" s="154" t="s">
        <v>67</v>
      </c>
    </row>
    <row r="32" spans="4:8" ht="5.25" customHeight="1" x14ac:dyDescent="0.35">
      <c r="D32" s="144"/>
      <c r="E32" s="144"/>
      <c r="F32" s="145"/>
      <c r="G32" s="145"/>
      <c r="H32" s="146"/>
    </row>
    <row r="33" spans="4:8" ht="51" customHeight="1" x14ac:dyDescent="0.35">
      <c r="D33" s="144"/>
      <c r="E33" s="148"/>
      <c r="F33" s="188" t="s">
        <v>83</v>
      </c>
      <c r="G33" s="145"/>
      <c r="H33" s="154" t="s">
        <v>67</v>
      </c>
    </row>
    <row r="34" spans="4:8" ht="5.25" customHeight="1" x14ac:dyDescent="0.35">
      <c r="D34" s="148"/>
      <c r="E34" s="148"/>
      <c r="F34" s="145"/>
      <c r="G34" s="145"/>
      <c r="H34" s="146"/>
    </row>
    <row r="35" spans="4:8" ht="51" customHeight="1" x14ac:dyDescent="0.35">
      <c r="D35" s="148"/>
      <c r="E35" s="148"/>
      <c r="F35" s="189" t="s">
        <v>122</v>
      </c>
      <c r="G35" s="145"/>
      <c r="H35" s="155" t="s">
        <v>65</v>
      </c>
    </row>
    <row r="36" spans="4:8" ht="5.25" customHeight="1" x14ac:dyDescent="0.35">
      <c r="D36" s="148"/>
      <c r="E36" s="148"/>
      <c r="F36" s="145"/>
      <c r="G36" s="145"/>
      <c r="H36" s="146"/>
    </row>
    <row r="37" spans="4:8" ht="51" customHeight="1" x14ac:dyDescent="0.35">
      <c r="D37" s="148"/>
      <c r="E37" s="105"/>
      <c r="F37" s="189" t="s">
        <v>84</v>
      </c>
      <c r="G37" s="145"/>
      <c r="H37" s="155" t="s">
        <v>65</v>
      </c>
    </row>
    <row r="38" spans="4:8" ht="5.25" customHeight="1" x14ac:dyDescent="0.35">
      <c r="D38" s="105"/>
      <c r="E38" s="105"/>
      <c r="F38" s="145"/>
      <c r="G38" s="145"/>
      <c r="H38" s="146"/>
    </row>
    <row r="39" spans="4:8" ht="51" customHeight="1" x14ac:dyDescent="0.35">
      <c r="D39" s="105"/>
      <c r="E39" s="105"/>
      <c r="F39" s="190" t="s">
        <v>4</v>
      </c>
      <c r="G39" s="145"/>
      <c r="H39" s="157" t="s">
        <v>64</v>
      </c>
    </row>
    <row r="40" spans="4:8" ht="5.25" customHeight="1" x14ac:dyDescent="0.35">
      <c r="D40" s="105"/>
      <c r="E40" s="105"/>
      <c r="F40" s="145"/>
      <c r="G40" s="145"/>
      <c r="H40" s="146"/>
    </row>
    <row r="41" spans="4:8" ht="51" customHeight="1" x14ac:dyDescent="0.35">
      <c r="D41" s="105"/>
      <c r="E41" s="105"/>
      <c r="F41" s="190" t="s">
        <v>121</v>
      </c>
      <c r="G41" s="145"/>
      <c r="H41" s="157" t="s">
        <v>64</v>
      </c>
    </row>
    <row r="42" spans="4:8" ht="5.25" customHeight="1" x14ac:dyDescent="0.35">
      <c r="D42" s="105"/>
      <c r="E42" s="105"/>
      <c r="F42" s="145"/>
      <c r="G42" s="145"/>
      <c r="H42" s="146"/>
    </row>
    <row r="43" spans="4:8" ht="51" customHeight="1" x14ac:dyDescent="0.35">
      <c r="D43" s="105"/>
      <c r="E43" s="105"/>
      <c r="F43" s="187" t="s">
        <v>72</v>
      </c>
      <c r="G43" s="145"/>
      <c r="H43" s="153" t="s">
        <v>66</v>
      </c>
    </row>
    <row r="44" spans="4:8" ht="5.25" customHeight="1" x14ac:dyDescent="0.35">
      <c r="D44" s="105"/>
      <c r="E44" s="105"/>
      <c r="F44" s="145"/>
      <c r="G44" s="145"/>
      <c r="H44" s="146"/>
    </row>
    <row r="45" spans="4:8" ht="51" customHeight="1" x14ac:dyDescent="0.35">
      <c r="D45" s="144"/>
      <c r="E45" s="144"/>
      <c r="F45" s="188" t="s">
        <v>85</v>
      </c>
      <c r="G45" s="145"/>
      <c r="H45" s="154" t="s">
        <v>67</v>
      </c>
    </row>
    <row r="46" spans="4:8" ht="5.25" customHeight="1" x14ac:dyDescent="0.35">
      <c r="D46" s="144"/>
      <c r="E46" s="144"/>
      <c r="F46" s="145"/>
      <c r="G46" s="145"/>
      <c r="H46" s="146"/>
    </row>
    <row r="47" spans="4:8" ht="51" customHeight="1" x14ac:dyDescent="0.35">
      <c r="D47" s="144"/>
      <c r="E47" s="144"/>
      <c r="F47" s="188" t="s">
        <v>86</v>
      </c>
      <c r="G47" s="145"/>
      <c r="H47" s="154" t="s">
        <v>67</v>
      </c>
    </row>
    <row r="48" spans="4:8" ht="5.25" customHeight="1" x14ac:dyDescent="0.35">
      <c r="D48" s="144"/>
      <c r="E48" s="144"/>
      <c r="F48" s="145"/>
      <c r="G48" s="145"/>
      <c r="H48" s="146"/>
    </row>
    <row r="49" spans="4:8" ht="51" customHeight="1" x14ac:dyDescent="0.35">
      <c r="D49" s="144"/>
      <c r="E49" s="144"/>
      <c r="F49" s="188" t="s">
        <v>87</v>
      </c>
      <c r="G49" s="145"/>
      <c r="H49" s="154" t="s">
        <v>67</v>
      </c>
    </row>
    <row r="50" spans="4:8" ht="5.25" customHeight="1" x14ac:dyDescent="0.35">
      <c r="D50" s="144"/>
      <c r="E50" s="144"/>
      <c r="F50" s="145"/>
      <c r="G50" s="145"/>
      <c r="H50" s="146"/>
    </row>
    <row r="51" spans="4:8" ht="51" customHeight="1" x14ac:dyDescent="0.35">
      <c r="D51" s="144"/>
      <c r="E51" s="105"/>
      <c r="F51" s="188" t="s">
        <v>88</v>
      </c>
      <c r="G51" s="145"/>
      <c r="H51" s="154" t="s">
        <v>67</v>
      </c>
    </row>
    <row r="52" spans="4:8" ht="5.25" customHeight="1" x14ac:dyDescent="0.35"/>
    <row r="53" spans="4:8" ht="51" customHeight="1" x14ac:dyDescent="0.35">
      <c r="D53" s="148"/>
      <c r="F53" s="191" t="s">
        <v>147</v>
      </c>
      <c r="H53" s="159" t="s">
        <v>89</v>
      </c>
    </row>
  </sheetData>
  <printOptions horizontalCentered="1" verticalCentered="1"/>
  <pageMargins left="0.11811023622047245" right="0.11811023622047245" top="0.15748031496062992" bottom="0.15748031496062992" header="0.31496062992125984" footer="0.31496062992125984"/>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66E8-6B8F-4452-AD01-C6552E79E08B}">
  <sheetPr>
    <tabColor rgb="FF691C32"/>
  </sheetPr>
  <dimension ref="C6:Q19"/>
  <sheetViews>
    <sheetView showGridLines="0" topLeftCell="B1" workbookViewId="0">
      <selection activeCell="C6" sqref="C6"/>
    </sheetView>
  </sheetViews>
  <sheetFormatPr baseColWidth="10" defaultRowHeight="15" x14ac:dyDescent="0.25"/>
  <cols>
    <col min="3" max="3" width="86.5703125" customWidth="1"/>
    <col min="4" max="4" width="39.42578125" customWidth="1"/>
    <col min="5" max="8" width="9.5703125" customWidth="1"/>
    <col min="9" max="9" width="10" customWidth="1"/>
    <col min="10" max="10" width="9.5703125" customWidth="1"/>
    <col min="11" max="11" width="10.140625" customWidth="1"/>
    <col min="12" max="13" width="9.85546875" customWidth="1"/>
    <col min="14" max="14" width="9.5703125" customWidth="1"/>
    <col min="15" max="15" width="9.85546875" customWidth="1"/>
    <col min="16"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133</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32" t="s">
        <v>18</v>
      </c>
      <c r="F11" s="32" t="s">
        <v>19</v>
      </c>
      <c r="G11" s="32" t="s">
        <v>20</v>
      </c>
      <c r="H11" s="32" t="s">
        <v>21</v>
      </c>
      <c r="I11" s="32" t="s">
        <v>22</v>
      </c>
      <c r="J11" s="32" t="s">
        <v>23</v>
      </c>
      <c r="K11" s="32" t="s">
        <v>24</v>
      </c>
      <c r="L11" s="32" t="s">
        <v>25</v>
      </c>
      <c r="M11" s="32" t="s">
        <v>26</v>
      </c>
      <c r="N11" s="32" t="s">
        <v>27</v>
      </c>
      <c r="O11" s="32" t="s">
        <v>28</v>
      </c>
      <c r="P11" s="32" t="s">
        <v>29</v>
      </c>
      <c r="Q11" s="236"/>
    </row>
    <row r="12" spans="3:17" ht="27.75" customHeight="1" x14ac:dyDescent="0.25">
      <c r="C12" s="285" t="s">
        <v>138</v>
      </c>
      <c r="D12" s="65" t="s">
        <v>13</v>
      </c>
      <c r="E12" s="312">
        <v>121000</v>
      </c>
      <c r="F12" s="313"/>
      <c r="G12" s="313"/>
      <c r="H12" s="313"/>
      <c r="I12" s="313"/>
      <c r="J12" s="313"/>
      <c r="K12" s="313"/>
      <c r="L12" s="313"/>
      <c r="M12" s="313"/>
      <c r="N12" s="313"/>
      <c r="O12" s="313"/>
      <c r="P12" s="313"/>
      <c r="Q12" s="77">
        <v>121000</v>
      </c>
    </row>
    <row r="13" spans="3:17" ht="27.75" customHeight="1" x14ac:dyDescent="0.25">
      <c r="C13" s="286"/>
      <c r="D13" s="66" t="s">
        <v>46</v>
      </c>
      <c r="E13" s="258">
        <v>160000</v>
      </c>
      <c r="F13" s="259"/>
      <c r="G13" s="259"/>
      <c r="H13" s="259"/>
      <c r="I13" s="259"/>
      <c r="J13" s="259"/>
      <c r="K13" s="259"/>
      <c r="L13" s="259"/>
      <c r="M13" s="259"/>
      <c r="N13" s="259"/>
      <c r="O13" s="259"/>
      <c r="P13" s="260"/>
      <c r="Q13" s="34">
        <v>160000</v>
      </c>
    </row>
    <row r="14" spans="3:17" ht="27.75" customHeight="1" x14ac:dyDescent="0.25">
      <c r="C14" s="286"/>
      <c r="D14" s="67" t="s">
        <v>14</v>
      </c>
      <c r="E14" s="85">
        <v>6226</v>
      </c>
      <c r="F14" s="86">
        <v>9272</v>
      </c>
      <c r="G14" s="86">
        <v>13109</v>
      </c>
      <c r="H14" s="86">
        <v>19318</v>
      </c>
      <c r="I14" s="86">
        <v>18007</v>
      </c>
      <c r="J14" s="86">
        <v>13035</v>
      </c>
      <c r="K14" s="86">
        <v>12449</v>
      </c>
      <c r="L14" s="91">
        <v>19493</v>
      </c>
      <c r="M14" s="91">
        <v>10987</v>
      </c>
      <c r="N14" s="91">
        <v>17492</v>
      </c>
      <c r="O14" s="91">
        <v>22852</v>
      </c>
      <c r="P14" s="92">
        <v>31492</v>
      </c>
      <c r="Q14" s="104">
        <f>+SUM(E14:P14)</f>
        <v>193732</v>
      </c>
    </row>
    <row r="15" spans="3:17" ht="27.75" customHeight="1" x14ac:dyDescent="0.25">
      <c r="C15" s="286"/>
      <c r="D15" s="69" t="s">
        <v>45</v>
      </c>
      <c r="E15" s="309" t="s">
        <v>99</v>
      </c>
      <c r="F15" s="310"/>
      <c r="G15" s="310"/>
      <c r="H15" s="310"/>
      <c r="I15" s="310"/>
      <c r="J15" s="310"/>
      <c r="K15" s="310"/>
      <c r="L15" s="310"/>
      <c r="M15" s="310"/>
      <c r="N15" s="311"/>
      <c r="O15" s="311"/>
      <c r="P15" s="311"/>
      <c r="Q15" s="33">
        <v>555000</v>
      </c>
    </row>
    <row r="16" spans="3:17" ht="26.25" customHeight="1" x14ac:dyDescent="0.25">
      <c r="C16" s="286"/>
      <c r="D16" s="44"/>
      <c r="M16" s="273" t="s">
        <v>154</v>
      </c>
      <c r="N16" s="274"/>
      <c r="O16" s="274"/>
      <c r="P16" s="275"/>
      <c r="Q16" s="220">
        <f>+Q14/+Q15</f>
        <v>0.34906666666666669</v>
      </c>
    </row>
    <row r="17" spans="3:17" ht="26.25" customHeight="1" x14ac:dyDescent="0.25">
      <c r="C17" s="292"/>
      <c r="M17" s="248" t="s">
        <v>155</v>
      </c>
      <c r="N17" s="249"/>
      <c r="O17" s="249"/>
      <c r="P17" s="250"/>
      <c r="Q17" s="218">
        <f>+Q13/Q15</f>
        <v>0.28828828828828829</v>
      </c>
    </row>
    <row r="18" spans="3:17" ht="18" x14ac:dyDescent="0.25">
      <c r="C18" s="96" t="s">
        <v>49</v>
      </c>
    </row>
    <row r="19" spans="3:17" ht="25.5" x14ac:dyDescent="0.25">
      <c r="C19" s="102" t="s">
        <v>57</v>
      </c>
    </row>
  </sheetData>
  <sheetProtection algorithmName="SHA-512" hashValue="1rZtSoh+vTs+P2WnJdPEldW/9F3mEIUO1WJG+KxfFBZX654BY/zGYQgFW+VPwrTJYRXGiY6pQYoL869pEUjB1w==" saltValue="Dt+LbFrnRASl6wDwetiKNQ==" spinCount="100000" sheet="1" objects="1" scenarios="1"/>
  <mergeCells count="10">
    <mergeCell ref="Q10:Q11"/>
    <mergeCell ref="C10:C11"/>
    <mergeCell ref="E10:P10"/>
    <mergeCell ref="E15:P15"/>
    <mergeCell ref="E12:P12"/>
    <mergeCell ref="D10:D11"/>
    <mergeCell ref="C12:C17"/>
    <mergeCell ref="E13:P13"/>
    <mergeCell ref="M16:P16"/>
    <mergeCell ref="M17:P17"/>
  </mergeCells>
  <conditionalFormatting sqref="E12 E15:P15">
    <cfRule type="cellIs" dxfId="69" priority="9" operator="lessThan">
      <formula>#REF!</formula>
    </cfRule>
    <cfRule type="cellIs" dxfId="68" priority="10" operator="greaterThan">
      <formula>#REF!</formula>
    </cfRule>
  </conditionalFormatting>
  <conditionalFormatting sqref="E14:K14">
    <cfRule type="cellIs" dxfId="67" priority="1" operator="lessThan">
      <formula>#REF!</formula>
    </cfRule>
    <cfRule type="cellIs" dxfId="66" priority="2" operator="greaterThan">
      <formula>#REF!</formula>
    </cfRule>
  </conditionalFormatting>
  <conditionalFormatting sqref="Q12:Q15">
    <cfRule type="cellIs" dxfId="65" priority="7" operator="lessThan">
      <formula>#REF!</formula>
    </cfRule>
    <cfRule type="cellIs" dxfId="64" priority="8" operator="greaterThan">
      <formula>#REF!</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1944-E61E-4BFA-A21D-BCC38E1693D8}">
  <sheetPr>
    <tabColor rgb="FF691C32"/>
  </sheetPr>
  <dimension ref="C6:Q18"/>
  <sheetViews>
    <sheetView showGridLines="0" topLeftCell="C1"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134</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36"/>
    </row>
    <row r="12" spans="3:17" ht="27.75" customHeight="1" x14ac:dyDescent="0.25">
      <c r="C12" s="285" t="s">
        <v>139</v>
      </c>
      <c r="D12" s="59" t="s">
        <v>13</v>
      </c>
      <c r="E12" s="111">
        <v>1</v>
      </c>
      <c r="F12" s="112">
        <v>2</v>
      </c>
      <c r="G12" s="112">
        <v>3</v>
      </c>
      <c r="H12" s="112">
        <v>3</v>
      </c>
      <c r="I12" s="112">
        <v>3</v>
      </c>
      <c r="J12" s="112">
        <v>3</v>
      </c>
      <c r="K12" s="112">
        <v>2</v>
      </c>
      <c r="L12" s="112">
        <v>3</v>
      </c>
      <c r="M12" s="112">
        <v>4</v>
      </c>
      <c r="N12" s="112">
        <v>3</v>
      </c>
      <c r="O12" s="112">
        <v>3</v>
      </c>
      <c r="P12" s="113">
        <v>3</v>
      </c>
      <c r="Q12" s="77">
        <f>+E12+F12+G12+H12+I12+J12+K12+L12+M12+N12+O12+P12</f>
        <v>33</v>
      </c>
    </row>
    <row r="13" spans="3:17" ht="27.75" customHeight="1" x14ac:dyDescent="0.25">
      <c r="C13" s="286"/>
      <c r="D13" s="62" t="s">
        <v>46</v>
      </c>
      <c r="E13" s="90"/>
      <c r="F13" s="91"/>
      <c r="G13" s="91"/>
      <c r="H13" s="293">
        <v>80</v>
      </c>
      <c r="I13" s="259"/>
      <c r="J13" s="294"/>
      <c r="K13" s="293">
        <v>17</v>
      </c>
      <c r="L13" s="259"/>
      <c r="M13" s="294"/>
      <c r="N13" s="293">
        <v>72</v>
      </c>
      <c r="O13" s="259"/>
      <c r="P13" s="260"/>
      <c r="Q13" s="47">
        <f>+E12+F12+G12+H13+K13+N13</f>
        <v>175</v>
      </c>
    </row>
    <row r="14" spans="3:17" ht="27.75" x14ac:dyDescent="0.25">
      <c r="C14" s="286"/>
      <c r="D14" s="58" t="s">
        <v>14</v>
      </c>
      <c r="E14" s="128">
        <v>1</v>
      </c>
      <c r="F14" s="129">
        <v>14</v>
      </c>
      <c r="G14" s="129">
        <v>20</v>
      </c>
      <c r="H14" s="129">
        <v>11</v>
      </c>
      <c r="I14" s="129">
        <v>38</v>
      </c>
      <c r="J14" s="129">
        <v>24</v>
      </c>
      <c r="K14" s="175">
        <v>9</v>
      </c>
      <c r="L14" s="118">
        <v>4</v>
      </c>
      <c r="M14" s="118">
        <v>7</v>
      </c>
      <c r="N14" s="118">
        <v>13</v>
      </c>
      <c r="O14" s="118">
        <v>67</v>
      </c>
      <c r="P14" s="119">
        <v>2</v>
      </c>
      <c r="Q14" s="33">
        <f>+SUM(E14:P14)</f>
        <v>210</v>
      </c>
    </row>
    <row r="15" spans="3:17" ht="26.25" customHeight="1" x14ac:dyDescent="0.25">
      <c r="C15" s="286"/>
      <c r="D15" s="105"/>
      <c r="L15" s="273" t="s">
        <v>154</v>
      </c>
      <c r="M15" s="274"/>
      <c r="N15" s="274"/>
      <c r="O15" s="274"/>
      <c r="P15" s="275"/>
      <c r="Q15" s="215">
        <f>+Q14/Q13</f>
        <v>1.2</v>
      </c>
    </row>
    <row r="16" spans="3:17" ht="26.25" customHeight="1" x14ac:dyDescent="0.25">
      <c r="C16" s="292"/>
      <c r="D16" s="105"/>
      <c r="L16" s="248" t="s">
        <v>155</v>
      </c>
      <c r="M16" s="249"/>
      <c r="N16" s="249"/>
      <c r="O16" s="249"/>
      <c r="P16" s="250"/>
      <c r="Q16" s="217">
        <f>+Q13/Q13</f>
        <v>1</v>
      </c>
    </row>
    <row r="17" spans="3:17" ht="21.75" customHeight="1" x14ac:dyDescent="0.25">
      <c r="C17" s="96" t="s">
        <v>49</v>
      </c>
      <c r="D17" s="106"/>
      <c r="N17" s="45"/>
      <c r="O17" s="45"/>
      <c r="P17" s="45"/>
      <c r="Q17" s="46"/>
    </row>
    <row r="18" spans="3:17" ht="38.25" x14ac:dyDescent="0.25">
      <c r="C18" s="102" t="s">
        <v>58</v>
      </c>
      <c r="D18" s="97"/>
    </row>
  </sheetData>
  <sheetProtection algorithmName="SHA-512" hashValue="jvg6PlqanWSvZt0yDaNTOTpfofQYsi9fb8/8GmnBFBKpAu4c3hEl5bB91+f/U/8oIMyrb4tWlpxeFARyqfsytQ==" saltValue="9I62+3DvY/fMhGF97PncJQ==" spinCount="100000" sheet="1" objects="1" scenarios="1"/>
  <mergeCells count="10">
    <mergeCell ref="Q10:Q11"/>
    <mergeCell ref="C10:C11"/>
    <mergeCell ref="E10:P10"/>
    <mergeCell ref="C12:C16"/>
    <mergeCell ref="D10:D11"/>
    <mergeCell ref="N13:P13"/>
    <mergeCell ref="K13:M13"/>
    <mergeCell ref="H13:J13"/>
    <mergeCell ref="L15:P15"/>
    <mergeCell ref="L16:P16"/>
  </mergeCells>
  <conditionalFormatting sqref="E13:H13 K13 N13 L14:P14">
    <cfRule type="cellIs" dxfId="63" priority="5" operator="lessThan">
      <formula>#REF!</formula>
    </cfRule>
    <cfRule type="cellIs" dxfId="62" priority="6" operator="greaterThan">
      <formula>#REF!</formula>
    </cfRule>
  </conditionalFormatting>
  <conditionalFormatting sqref="E14:K14">
    <cfRule type="cellIs" dxfId="61" priority="1" operator="lessThan">
      <formula>#REF!</formula>
    </cfRule>
    <cfRule type="cellIs" dxfId="60" priority="2" operator="greaterThan">
      <formula>#REF!</formula>
    </cfRule>
  </conditionalFormatting>
  <conditionalFormatting sqref="Q12:Q14">
    <cfRule type="cellIs" dxfId="59" priority="3" operator="lessThan">
      <formula>#REF!</formula>
    </cfRule>
    <cfRule type="cellIs" dxfId="58" priority="4" operator="greaterThan">
      <formula>#REF!</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47216-E336-4C77-A135-C962E07FD1AB}">
  <sheetPr>
    <tabColor rgb="FF691C32"/>
  </sheetPr>
  <dimension ref="C6:Q21"/>
  <sheetViews>
    <sheetView showGridLines="0" topLeftCell="C1"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135</v>
      </c>
      <c r="D9" s="10"/>
      <c r="E9" s="9"/>
      <c r="F9" s="8"/>
      <c r="G9" s="4"/>
      <c r="H9" s="4"/>
      <c r="I9" s="4"/>
      <c r="J9" s="4"/>
      <c r="K9" s="4"/>
      <c r="L9" s="4"/>
      <c r="M9" s="4"/>
      <c r="N9" s="4"/>
      <c r="O9" s="4"/>
      <c r="P9" s="4"/>
      <c r="Q9" s="4"/>
    </row>
    <row r="10" spans="3:17" ht="18" x14ac:dyDescent="0.25">
      <c r="C10" s="226" t="s">
        <v>31</v>
      </c>
      <c r="D10" s="226" t="s">
        <v>100</v>
      </c>
      <c r="E10" s="232" t="s">
        <v>47</v>
      </c>
      <c r="F10" s="233"/>
      <c r="G10" s="233"/>
      <c r="H10" s="233"/>
      <c r="I10" s="233"/>
      <c r="J10" s="233"/>
      <c r="K10" s="233"/>
      <c r="L10" s="233"/>
      <c r="M10" s="233"/>
      <c r="N10" s="233"/>
      <c r="O10" s="233"/>
      <c r="P10" s="234"/>
      <c r="Q10" s="235" t="s">
        <v>7</v>
      </c>
    </row>
    <row r="11" spans="3:17" ht="18" x14ac:dyDescent="0.25">
      <c r="C11" s="227"/>
      <c r="D11" s="227"/>
      <c r="E11" s="232" t="s">
        <v>104</v>
      </c>
      <c r="F11" s="233"/>
      <c r="G11" s="234"/>
      <c r="H11" s="232" t="s">
        <v>105</v>
      </c>
      <c r="I11" s="233"/>
      <c r="J11" s="234"/>
      <c r="K11" s="232" t="s">
        <v>106</v>
      </c>
      <c r="L11" s="233"/>
      <c r="M11" s="234"/>
      <c r="N11" s="232" t="s">
        <v>107</v>
      </c>
      <c r="O11" s="233"/>
      <c r="P11" s="234"/>
      <c r="Q11" s="236"/>
    </row>
    <row r="12" spans="3:17" ht="27.75" x14ac:dyDescent="0.4">
      <c r="C12" s="285" t="s">
        <v>110</v>
      </c>
      <c r="D12" s="65" t="s">
        <v>109</v>
      </c>
      <c r="E12" s="314">
        <v>0</v>
      </c>
      <c r="F12" s="315"/>
      <c r="G12" s="315"/>
      <c r="H12" s="315">
        <v>1</v>
      </c>
      <c r="I12" s="315"/>
      <c r="J12" s="315"/>
      <c r="K12" s="315">
        <v>1</v>
      </c>
      <c r="L12" s="315"/>
      <c r="M12" s="315"/>
      <c r="N12" s="316">
        <v>1</v>
      </c>
      <c r="O12" s="316"/>
      <c r="P12" s="317"/>
      <c r="Q12" s="77">
        <f>+SUM(E12:P12)</f>
        <v>3</v>
      </c>
    </row>
    <row r="13" spans="3:17" ht="27.75" x14ac:dyDescent="0.25">
      <c r="C13" s="286"/>
      <c r="D13" s="70" t="s">
        <v>14</v>
      </c>
      <c r="E13" s="318">
        <v>0</v>
      </c>
      <c r="F13" s="319"/>
      <c r="G13" s="320"/>
      <c r="H13" s="321">
        <v>1</v>
      </c>
      <c r="I13" s="319"/>
      <c r="J13" s="320"/>
      <c r="K13" s="322">
        <v>0</v>
      </c>
      <c r="L13" s="323"/>
      <c r="M13" s="324"/>
      <c r="N13" s="325">
        <v>0</v>
      </c>
      <c r="O13" s="326"/>
      <c r="P13" s="327"/>
      <c r="Q13" s="185">
        <f>+E13+H13+K13+N13</f>
        <v>1</v>
      </c>
    </row>
    <row r="14" spans="3:17" ht="27.75" customHeight="1" x14ac:dyDescent="0.25">
      <c r="C14" s="286"/>
      <c r="D14" s="43"/>
      <c r="E14" s="49"/>
      <c r="F14" s="49"/>
      <c r="G14" s="49"/>
      <c r="H14" s="49"/>
      <c r="I14" s="49"/>
      <c r="J14" s="49"/>
      <c r="K14" s="49"/>
      <c r="L14" s="273" t="s">
        <v>154</v>
      </c>
      <c r="M14" s="274"/>
      <c r="N14" s="274"/>
      <c r="O14" s="274"/>
      <c r="P14" s="275"/>
      <c r="Q14" s="219">
        <f>+Q13/Q12</f>
        <v>0.33333333333333331</v>
      </c>
    </row>
    <row r="15" spans="3:17" ht="27.75" customHeight="1" x14ac:dyDescent="0.25">
      <c r="C15" s="292"/>
      <c r="D15" s="44"/>
      <c r="L15" s="248" t="s">
        <v>155</v>
      </c>
      <c r="M15" s="249"/>
      <c r="N15" s="249"/>
      <c r="O15" s="249"/>
      <c r="P15" s="250"/>
      <c r="Q15" s="217">
        <f>+Q12/Q12</f>
        <v>1</v>
      </c>
    </row>
    <row r="16" spans="3:17" ht="27.75" x14ac:dyDescent="0.25">
      <c r="C16" s="96" t="s">
        <v>119</v>
      </c>
      <c r="D16" s="184"/>
      <c r="N16" s="45"/>
      <c r="O16" s="45"/>
      <c r="P16" s="45"/>
      <c r="Q16" s="46"/>
    </row>
    <row r="17" spans="3:3" ht="25.5" x14ac:dyDescent="0.25">
      <c r="C17" s="102" t="s">
        <v>118</v>
      </c>
    </row>
    <row r="21" spans="3:3" ht="18" x14ac:dyDescent="0.25">
      <c r="C21" s="212"/>
    </row>
  </sheetData>
  <sheetProtection algorithmName="SHA-512" hashValue="zuxVQ6bS8lDyrveahxqi38ueBCHaEDL00dJwTp5VubrnOXmLlaFrqHPgc30zHBR8E4HUb0HT39VcXx3mxtUCog==" saltValue="c+0VeO1pg0tF/J932KAXEQ==" spinCount="100000" sheet="1" objects="1" scenarios="1"/>
  <mergeCells count="19">
    <mergeCell ref="C12:C15"/>
    <mergeCell ref="E12:G12"/>
    <mergeCell ref="H12:J12"/>
    <mergeCell ref="K12:M12"/>
    <mergeCell ref="N12:P12"/>
    <mergeCell ref="E13:G13"/>
    <mergeCell ref="H13:J13"/>
    <mergeCell ref="K13:M13"/>
    <mergeCell ref="N13:P13"/>
    <mergeCell ref="L14:P14"/>
    <mergeCell ref="L15:P15"/>
    <mergeCell ref="C10:C11"/>
    <mergeCell ref="D10:D11"/>
    <mergeCell ref="E10:P10"/>
    <mergeCell ref="Q10:Q11"/>
    <mergeCell ref="E11:G11"/>
    <mergeCell ref="H11:J11"/>
    <mergeCell ref="K11:M11"/>
    <mergeCell ref="N11:P11"/>
  </mergeCells>
  <conditionalFormatting sqref="E13 H13 K13 N13">
    <cfRule type="cellIs" dxfId="57" priority="3" operator="lessThan">
      <formula>#REF!</formula>
    </cfRule>
    <cfRule type="cellIs" dxfId="56" priority="4" operator="greaterThan">
      <formula>#REF!</formula>
    </cfRule>
  </conditionalFormatting>
  <conditionalFormatting sqref="Q12:Q13">
    <cfRule type="cellIs" dxfId="55" priority="1" operator="lessThan">
      <formula>#REF!</formula>
    </cfRule>
    <cfRule type="cellIs" dxfId="54" priority="2" operator="greaterThan">
      <formula>#REF!</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65B1F-9ECA-48D4-84BD-061ACCE23E6A}">
  <sheetPr>
    <tabColor rgb="FFDDC9A3"/>
  </sheetPr>
  <dimension ref="C6:Q31"/>
  <sheetViews>
    <sheetView showGridLines="0" topLeftCell="B1" zoomScaleNormal="100"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37</v>
      </c>
      <c r="D8" s="11"/>
      <c r="E8" s="9"/>
      <c r="F8" s="8"/>
      <c r="G8" s="4"/>
      <c r="H8" s="4"/>
      <c r="I8" s="4"/>
      <c r="J8" s="4"/>
      <c r="K8" s="4"/>
      <c r="L8" s="4"/>
      <c r="M8" s="4"/>
      <c r="N8" s="4"/>
      <c r="O8" s="4"/>
      <c r="P8" s="4"/>
      <c r="Q8" s="4"/>
    </row>
    <row r="9" spans="3:17" ht="27.75" x14ac:dyDescent="0.5">
      <c r="C9" s="10" t="s">
        <v>146</v>
      </c>
      <c r="D9" s="10"/>
      <c r="E9" s="9"/>
      <c r="F9" s="8"/>
      <c r="G9" s="4"/>
      <c r="H9" s="4"/>
      <c r="I9" s="4"/>
      <c r="J9" s="4"/>
      <c r="K9" s="4"/>
      <c r="L9" s="4"/>
      <c r="M9" s="4"/>
      <c r="N9" s="4"/>
      <c r="O9" s="4"/>
      <c r="P9" s="4"/>
      <c r="Q9" s="4"/>
    </row>
    <row r="10" spans="3:17" ht="21.75" customHeight="1" x14ac:dyDescent="0.25">
      <c r="C10" s="226" t="s">
        <v>31</v>
      </c>
      <c r="D10" s="226" t="s">
        <v>48</v>
      </c>
      <c r="E10" s="232" t="s">
        <v>47</v>
      </c>
      <c r="F10" s="233"/>
      <c r="G10" s="233"/>
      <c r="H10" s="233"/>
      <c r="I10" s="233"/>
      <c r="J10" s="233"/>
      <c r="K10" s="233"/>
      <c r="L10" s="233"/>
      <c r="M10" s="233"/>
      <c r="N10" s="233"/>
      <c r="O10" s="233"/>
      <c r="P10" s="234"/>
      <c r="Q10" s="235" t="s">
        <v>7</v>
      </c>
    </row>
    <row r="11" spans="3:17" ht="15"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36"/>
    </row>
    <row r="12" spans="3:17" ht="27.75" x14ac:dyDescent="0.25">
      <c r="C12" s="285" t="s">
        <v>111</v>
      </c>
      <c r="D12" s="59" t="s">
        <v>13</v>
      </c>
      <c r="E12" s="107">
        <v>744</v>
      </c>
      <c r="F12" s="108">
        <v>672</v>
      </c>
      <c r="G12" s="108">
        <v>744</v>
      </c>
      <c r="H12" s="108">
        <v>720</v>
      </c>
      <c r="I12" s="108">
        <v>744</v>
      </c>
      <c r="J12" s="108">
        <v>720</v>
      </c>
      <c r="K12" s="108">
        <v>744</v>
      </c>
      <c r="L12" s="108">
        <v>744</v>
      </c>
      <c r="M12" s="108">
        <v>720</v>
      </c>
      <c r="N12" s="108">
        <v>744</v>
      </c>
      <c r="O12" s="108">
        <v>720</v>
      </c>
      <c r="P12" s="109">
        <v>744</v>
      </c>
      <c r="Q12" s="57">
        <f>+SUM(E12:P12)</f>
        <v>8760</v>
      </c>
    </row>
    <row r="13" spans="3:17" ht="27.75" customHeight="1" x14ac:dyDescent="0.25">
      <c r="C13" s="286"/>
      <c r="D13" s="62" t="s">
        <v>46</v>
      </c>
      <c r="E13" s="200"/>
      <c r="F13" s="201"/>
      <c r="G13" s="201"/>
      <c r="H13" s="201"/>
      <c r="I13" s="201"/>
      <c r="J13" s="201"/>
      <c r="K13" s="91"/>
      <c r="L13" s="91"/>
      <c r="M13" s="91"/>
      <c r="N13" s="91"/>
      <c r="O13" s="91"/>
      <c r="P13" s="92"/>
      <c r="Q13" s="34">
        <f>+SUM(E13:P13)</f>
        <v>0</v>
      </c>
    </row>
    <row r="14" spans="3:17" ht="27.75" customHeight="1" x14ac:dyDescent="0.25">
      <c r="C14" s="286"/>
      <c r="D14" s="58" t="s">
        <v>14</v>
      </c>
      <c r="E14" s="202">
        <v>744</v>
      </c>
      <c r="F14" s="203">
        <v>671</v>
      </c>
      <c r="G14" s="203">
        <v>743</v>
      </c>
      <c r="H14" s="203">
        <v>720</v>
      </c>
      <c r="I14" s="203">
        <v>744</v>
      </c>
      <c r="J14" s="203">
        <v>720</v>
      </c>
      <c r="K14" s="204">
        <v>744</v>
      </c>
      <c r="L14" s="118">
        <v>744</v>
      </c>
      <c r="M14" s="118">
        <v>720</v>
      </c>
      <c r="N14" s="118">
        <v>743</v>
      </c>
      <c r="O14" s="118">
        <v>719</v>
      </c>
      <c r="P14" s="119">
        <v>744</v>
      </c>
      <c r="Q14" s="34">
        <f>+SUM(E14:P14)</f>
        <v>8756</v>
      </c>
    </row>
    <row r="15" spans="3:17" ht="26.25" customHeight="1" x14ac:dyDescent="0.25">
      <c r="C15" s="292"/>
      <c r="D15" s="105"/>
      <c r="L15" s="273" t="s">
        <v>154</v>
      </c>
      <c r="M15" s="274"/>
      <c r="N15" s="274"/>
      <c r="O15" s="274"/>
      <c r="P15" s="275"/>
      <c r="Q15" s="220">
        <f>+Q14/Q12</f>
        <v>0.99954337899543377</v>
      </c>
    </row>
    <row r="16" spans="3:17" ht="26.25" customHeight="1" x14ac:dyDescent="0.25">
      <c r="C16" s="96" t="s">
        <v>49</v>
      </c>
      <c r="D16" s="106"/>
      <c r="L16" s="248" t="s">
        <v>155</v>
      </c>
      <c r="M16" s="249"/>
      <c r="N16" s="249"/>
      <c r="O16" s="249"/>
      <c r="P16" s="250"/>
      <c r="Q16" s="218">
        <f>+Q12/Q12</f>
        <v>1</v>
      </c>
    </row>
    <row r="17" spans="3:17" ht="25.5" x14ac:dyDescent="0.25">
      <c r="C17" s="102" t="s">
        <v>59</v>
      </c>
      <c r="D17" s="97"/>
    </row>
    <row r="22" spans="3:17" ht="27.75" x14ac:dyDescent="0.5">
      <c r="C22" s="11"/>
      <c r="D22" s="11"/>
      <c r="E22" s="9"/>
      <c r="F22" s="8"/>
      <c r="G22" s="4"/>
      <c r="H22" s="4"/>
      <c r="I22" s="4"/>
      <c r="J22" s="4"/>
      <c r="K22" s="4"/>
      <c r="L22" s="4"/>
      <c r="M22" s="4"/>
      <c r="N22" s="4"/>
      <c r="O22" s="4"/>
      <c r="P22" s="4"/>
      <c r="Q22" s="4"/>
    </row>
    <row r="23" spans="3:17" ht="27.75" x14ac:dyDescent="0.5">
      <c r="C23" s="10" t="s">
        <v>145</v>
      </c>
      <c r="D23" s="10"/>
      <c r="E23" s="9"/>
      <c r="F23" s="8"/>
      <c r="G23" s="4"/>
      <c r="H23" s="4"/>
      <c r="I23" s="4"/>
      <c r="J23" s="4"/>
      <c r="K23" s="4"/>
      <c r="L23" s="4"/>
      <c r="M23" s="4"/>
      <c r="N23" s="4"/>
      <c r="O23" s="4"/>
      <c r="P23" s="4"/>
      <c r="Q23" s="4"/>
    </row>
    <row r="24" spans="3:17" ht="24" customHeight="1" x14ac:dyDescent="0.25">
      <c r="C24" s="226" t="s">
        <v>31</v>
      </c>
      <c r="D24" s="226" t="s">
        <v>48</v>
      </c>
      <c r="E24" s="232" t="s">
        <v>47</v>
      </c>
      <c r="F24" s="233"/>
      <c r="G24" s="233"/>
      <c r="H24" s="233"/>
      <c r="I24" s="233"/>
      <c r="J24" s="233"/>
      <c r="K24" s="233"/>
      <c r="L24" s="233"/>
      <c r="M24" s="233"/>
      <c r="N24" s="233"/>
      <c r="O24" s="233"/>
      <c r="P24" s="234"/>
      <c r="Q24" s="235" t="s">
        <v>7</v>
      </c>
    </row>
    <row r="25" spans="3:17" ht="18" x14ac:dyDescent="0.25">
      <c r="C25" s="227"/>
      <c r="D25" s="291"/>
      <c r="E25" s="72" t="s">
        <v>18</v>
      </c>
      <c r="F25" s="72" t="s">
        <v>19</v>
      </c>
      <c r="G25" s="72" t="s">
        <v>20</v>
      </c>
      <c r="H25" s="72" t="s">
        <v>21</v>
      </c>
      <c r="I25" s="72" t="s">
        <v>22</v>
      </c>
      <c r="J25" s="72" t="s">
        <v>23</v>
      </c>
      <c r="K25" s="72" t="s">
        <v>24</v>
      </c>
      <c r="L25" s="72" t="s">
        <v>25</v>
      </c>
      <c r="M25" s="72" t="s">
        <v>26</v>
      </c>
      <c r="N25" s="72" t="s">
        <v>27</v>
      </c>
      <c r="O25" s="72" t="s">
        <v>28</v>
      </c>
      <c r="P25" s="72" t="s">
        <v>29</v>
      </c>
      <c r="Q25" s="236"/>
    </row>
    <row r="26" spans="3:17" ht="27.75" customHeight="1" x14ac:dyDescent="0.25">
      <c r="C26" s="264" t="s">
        <v>112</v>
      </c>
      <c r="D26" s="59" t="s">
        <v>13</v>
      </c>
      <c r="E26" s="73">
        <v>153</v>
      </c>
      <c r="F26" s="74">
        <v>164</v>
      </c>
      <c r="G26" s="74">
        <v>193</v>
      </c>
      <c r="H26" s="74">
        <v>203</v>
      </c>
      <c r="I26" s="74">
        <v>256</v>
      </c>
      <c r="J26" s="74">
        <v>218</v>
      </c>
      <c r="K26" s="74">
        <v>264</v>
      </c>
      <c r="L26" s="74">
        <v>209</v>
      </c>
      <c r="M26" s="74">
        <v>271</v>
      </c>
      <c r="N26" s="74">
        <v>218</v>
      </c>
      <c r="O26" s="74">
        <v>240</v>
      </c>
      <c r="P26" s="75">
        <v>218</v>
      </c>
      <c r="Q26" s="57">
        <f>+SUM(E26:P26)</f>
        <v>2607</v>
      </c>
    </row>
    <row r="27" spans="3:17" ht="27.75" customHeight="1" x14ac:dyDescent="0.25">
      <c r="C27" s="265"/>
      <c r="D27" s="62" t="s">
        <v>46</v>
      </c>
      <c r="E27" s="85"/>
      <c r="F27" s="86"/>
      <c r="G27" s="86"/>
      <c r="H27" s="86"/>
      <c r="I27" s="86"/>
      <c r="J27" s="86"/>
      <c r="K27" s="115"/>
      <c r="L27" s="115"/>
      <c r="M27" s="115"/>
      <c r="N27" s="115"/>
      <c r="O27" s="115"/>
      <c r="P27" s="116"/>
      <c r="Q27" s="34">
        <f>+SUM(E27:P27)</f>
        <v>0</v>
      </c>
    </row>
    <row r="28" spans="3:17" ht="27.75" customHeight="1" x14ac:dyDescent="0.25">
      <c r="C28" s="265"/>
      <c r="D28" s="58" t="s">
        <v>14</v>
      </c>
      <c r="E28" s="128">
        <v>163</v>
      </c>
      <c r="F28" s="129">
        <v>202</v>
      </c>
      <c r="G28" s="129">
        <v>167</v>
      </c>
      <c r="H28" s="129">
        <v>203</v>
      </c>
      <c r="I28" s="129">
        <v>262</v>
      </c>
      <c r="J28" s="129">
        <v>240</v>
      </c>
      <c r="K28" s="127">
        <v>272</v>
      </c>
      <c r="L28" s="127">
        <v>216</v>
      </c>
      <c r="M28" s="127">
        <v>270</v>
      </c>
      <c r="N28" s="127">
        <v>201</v>
      </c>
      <c r="O28" s="127">
        <v>224</v>
      </c>
      <c r="P28" s="130">
        <v>263</v>
      </c>
      <c r="Q28" s="34">
        <f>+SUM(E28:P28)</f>
        <v>2683</v>
      </c>
    </row>
    <row r="29" spans="3:17" ht="27.75" customHeight="1" x14ac:dyDescent="0.25">
      <c r="C29" s="281"/>
      <c r="D29" s="44"/>
      <c r="L29" s="273" t="s">
        <v>154</v>
      </c>
      <c r="M29" s="274"/>
      <c r="N29" s="274"/>
      <c r="O29" s="274"/>
      <c r="P29" s="275"/>
      <c r="Q29" s="220">
        <f>+Q28/Q26</f>
        <v>1.0291522823168393</v>
      </c>
    </row>
    <row r="30" spans="3:17" ht="27.75" customHeight="1" x14ac:dyDescent="0.25">
      <c r="C30" s="96" t="s">
        <v>49</v>
      </c>
      <c r="D30" s="106"/>
      <c r="L30" s="248" t="s">
        <v>155</v>
      </c>
      <c r="M30" s="249"/>
      <c r="N30" s="249"/>
      <c r="O30" s="249"/>
      <c r="P30" s="250"/>
      <c r="Q30" s="218">
        <f>+Q26/Q26</f>
        <v>1</v>
      </c>
    </row>
    <row r="31" spans="3:17" ht="38.25" x14ac:dyDescent="0.25">
      <c r="C31" s="102" t="s">
        <v>60</v>
      </c>
      <c r="D31" s="97"/>
    </row>
  </sheetData>
  <sheetProtection algorithmName="SHA-512" hashValue="S+Zat2CKw2Q6AvMmR5PwpKUhMextkibh5AW+UhoJzOhugGHc2JhLxNCX+QBVJWLxQdCart+35uWwW1WrMIEZWQ==" saltValue="oOvBI9Hp/5j2540zHP4r2w==" spinCount="100000" sheet="1" objects="1" scenarios="1"/>
  <mergeCells count="14">
    <mergeCell ref="L29:P29"/>
    <mergeCell ref="L30:P30"/>
    <mergeCell ref="Q10:Q11"/>
    <mergeCell ref="Q24:Q25"/>
    <mergeCell ref="C24:C25"/>
    <mergeCell ref="E24:P24"/>
    <mergeCell ref="C26:C29"/>
    <mergeCell ref="C10:C11"/>
    <mergeCell ref="E10:P10"/>
    <mergeCell ref="C12:C15"/>
    <mergeCell ref="D10:D11"/>
    <mergeCell ref="D24:D25"/>
    <mergeCell ref="L15:P15"/>
    <mergeCell ref="L16:P16"/>
  </mergeCells>
  <conditionalFormatting sqref="E14:K14">
    <cfRule type="cellIs" dxfId="53" priority="1" operator="lessThan">
      <formula>#REF!</formula>
    </cfRule>
    <cfRule type="cellIs" dxfId="52" priority="2" operator="greaterThan">
      <formula>#REF!</formula>
    </cfRule>
  </conditionalFormatting>
  <conditionalFormatting sqref="E12:P12">
    <cfRule type="cellIs" dxfId="51" priority="11" operator="lessThan">
      <formula>#REF!</formula>
    </cfRule>
    <cfRule type="cellIs" dxfId="50" priority="12" operator="greaterThan">
      <formula>#REF!</formula>
    </cfRule>
  </conditionalFormatting>
  <conditionalFormatting sqref="E13:P13 L14:P14">
    <cfRule type="cellIs" dxfId="49" priority="3" operator="lessThan">
      <formula>#REF!</formula>
    </cfRule>
    <cfRule type="cellIs" dxfId="48" priority="4" operator="greaterThan">
      <formula>#REF!</formula>
    </cfRule>
  </conditionalFormatting>
  <conditionalFormatting sqref="E26:Q28">
    <cfRule type="cellIs" dxfId="47" priority="5" operator="lessThan">
      <formula>#REF!</formula>
    </cfRule>
    <cfRule type="cellIs" dxfId="46" priority="6" operator="greaterThan">
      <formula>#REF!</formula>
    </cfRule>
  </conditionalFormatting>
  <conditionalFormatting sqref="Q12:Q14">
    <cfRule type="cellIs" dxfId="45" priority="9" operator="lessThan">
      <formula>#REF!</formula>
    </cfRule>
    <cfRule type="cellIs" dxfId="44" priority="10" operator="greaterThan">
      <formula>#REF!</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ABEB8-2AA3-4EA6-BFE8-C8DE7DEB1581}">
  <dimension ref="C6:P17"/>
  <sheetViews>
    <sheetView topLeftCell="I1" workbookViewId="0">
      <selection activeCell="P14" sqref="P14"/>
    </sheetView>
  </sheetViews>
  <sheetFormatPr baseColWidth="10" defaultRowHeight="15" x14ac:dyDescent="0.25"/>
  <cols>
    <col min="3" max="3" width="91.7109375" customWidth="1"/>
    <col min="4" max="12" width="9.5703125" customWidth="1"/>
    <col min="13" max="15" width="11.140625" customWidth="1"/>
    <col min="16" max="16" width="25.140625" customWidth="1"/>
  </cols>
  <sheetData>
    <row r="6" spans="3:16" ht="27.75" x14ac:dyDescent="0.5">
      <c r="C6" s="12" t="s">
        <v>9</v>
      </c>
      <c r="D6" s="4"/>
      <c r="E6" s="4"/>
      <c r="F6" s="4"/>
      <c r="G6" s="4"/>
      <c r="H6" s="4"/>
      <c r="I6" s="4"/>
      <c r="J6" s="4"/>
      <c r="K6" s="4"/>
      <c r="L6" s="4"/>
      <c r="M6" s="4"/>
      <c r="N6" s="4"/>
      <c r="O6" s="4"/>
      <c r="P6" s="4"/>
    </row>
    <row r="7" spans="3:16" ht="22.5" x14ac:dyDescent="0.4">
      <c r="C7" s="11" t="s">
        <v>8</v>
      </c>
      <c r="D7" s="4"/>
      <c r="E7" s="4"/>
      <c r="F7" s="4"/>
      <c r="G7" s="4"/>
      <c r="H7" s="4"/>
      <c r="I7" s="4"/>
      <c r="J7" s="4"/>
      <c r="K7" s="4"/>
      <c r="L7" s="4"/>
      <c r="M7" s="4"/>
      <c r="N7" s="4"/>
      <c r="O7" s="4"/>
      <c r="P7" s="4"/>
    </row>
    <row r="8" spans="3:16" ht="27.75" x14ac:dyDescent="0.5">
      <c r="C8" s="11" t="s">
        <v>37</v>
      </c>
      <c r="D8" s="9"/>
      <c r="E8" s="8"/>
      <c r="F8" s="4"/>
      <c r="G8" s="4"/>
      <c r="H8" s="4"/>
      <c r="I8" s="4"/>
      <c r="J8" s="4"/>
      <c r="K8" s="4"/>
      <c r="L8" s="4"/>
      <c r="M8" s="4"/>
      <c r="N8" s="4"/>
      <c r="O8" s="4"/>
      <c r="P8" s="4"/>
    </row>
    <row r="9" spans="3:16" ht="27.75" x14ac:dyDescent="0.5">
      <c r="C9" s="10" t="s">
        <v>40</v>
      </c>
      <c r="D9" s="9"/>
      <c r="E9" s="8"/>
      <c r="F9" s="4"/>
      <c r="G9" s="4"/>
      <c r="H9" s="4"/>
      <c r="I9" s="4"/>
      <c r="J9" s="4"/>
      <c r="K9" s="4"/>
      <c r="L9" s="4"/>
      <c r="M9" s="4"/>
      <c r="N9" s="4"/>
      <c r="O9" s="4"/>
      <c r="P9" s="4"/>
    </row>
    <row r="10" spans="3:16" ht="21.75" x14ac:dyDescent="0.25">
      <c r="C10" s="226" t="s">
        <v>31</v>
      </c>
      <c r="D10" s="232" t="s">
        <v>17</v>
      </c>
      <c r="E10" s="233"/>
      <c r="F10" s="233"/>
      <c r="G10" s="233"/>
      <c r="H10" s="233"/>
      <c r="I10" s="233"/>
      <c r="J10" s="233"/>
      <c r="K10" s="233"/>
      <c r="L10" s="233"/>
      <c r="M10" s="233"/>
      <c r="N10" s="233"/>
      <c r="O10" s="234"/>
      <c r="P10" s="35" t="s">
        <v>7</v>
      </c>
    </row>
    <row r="11" spans="3:16" ht="15" customHeight="1" x14ac:dyDescent="0.25">
      <c r="C11" s="227"/>
      <c r="D11" s="32" t="s">
        <v>18</v>
      </c>
      <c r="E11" s="32" t="s">
        <v>19</v>
      </c>
      <c r="F11" s="32" t="s">
        <v>20</v>
      </c>
      <c r="G11" s="32" t="s">
        <v>21</v>
      </c>
      <c r="H11" s="32" t="s">
        <v>22</v>
      </c>
      <c r="I11" s="32" t="s">
        <v>23</v>
      </c>
      <c r="J11" s="32" t="s">
        <v>24</v>
      </c>
      <c r="K11" s="32" t="s">
        <v>25</v>
      </c>
      <c r="L11" s="32" t="s">
        <v>26</v>
      </c>
      <c r="M11" s="32" t="s">
        <v>27</v>
      </c>
      <c r="N11" s="32" t="s">
        <v>28</v>
      </c>
      <c r="O11" s="32" t="s">
        <v>29</v>
      </c>
      <c r="P11" s="36" t="s">
        <v>10</v>
      </c>
    </row>
    <row r="12" spans="3:16" ht="27.75" x14ac:dyDescent="0.25">
      <c r="C12" s="285" t="s">
        <v>38</v>
      </c>
      <c r="D12" s="52"/>
      <c r="E12" s="53"/>
      <c r="F12" s="53"/>
      <c r="G12" s="53"/>
      <c r="H12" s="53"/>
      <c r="I12" s="53"/>
      <c r="J12" s="37"/>
      <c r="K12" s="37"/>
      <c r="L12" s="37"/>
      <c r="M12" s="37"/>
      <c r="N12" s="37"/>
      <c r="O12" s="38"/>
      <c r="P12" s="34">
        <f>+D12+E12+F12+G12+H12+I12+J12+K12+L12+M12+N12+O12</f>
        <v>0</v>
      </c>
    </row>
    <row r="13" spans="3:16" ht="27.75" x14ac:dyDescent="0.25">
      <c r="C13" s="265"/>
      <c r="D13" s="296" t="s">
        <v>39</v>
      </c>
      <c r="E13" s="297"/>
      <c r="F13" s="297"/>
      <c r="G13" s="297"/>
      <c r="H13" s="297"/>
      <c r="I13" s="297"/>
      <c r="J13" s="329"/>
      <c r="K13" s="329"/>
      <c r="L13" s="329"/>
      <c r="M13" s="330"/>
      <c r="N13" s="330"/>
      <c r="O13" s="331"/>
      <c r="P13" s="47"/>
    </row>
    <row r="14" spans="3:16" ht="21.75" customHeight="1" x14ac:dyDescent="0.25">
      <c r="C14" s="281"/>
      <c r="D14" s="48"/>
      <c r="E14" s="49"/>
      <c r="F14" s="49"/>
      <c r="G14" s="49"/>
      <c r="H14" s="49"/>
      <c r="I14" s="49"/>
      <c r="J14" s="49"/>
      <c r="K14" s="49"/>
      <c r="L14" s="49"/>
      <c r="M14" s="332" t="s">
        <v>36</v>
      </c>
      <c r="N14" s="332"/>
      <c r="O14" s="332"/>
      <c r="P14" s="50" t="e">
        <f>+P12/P13</f>
        <v>#DIV/0!</v>
      </c>
    </row>
    <row r="15" spans="3:16" ht="21.75" customHeight="1" x14ac:dyDescent="0.25">
      <c r="C15" s="43"/>
      <c r="M15" s="328" t="s">
        <v>34</v>
      </c>
      <c r="N15" s="328"/>
      <c r="O15" s="328"/>
      <c r="P15" s="51" t="e">
        <f>+P12/P13*100</f>
        <v>#DIV/0!</v>
      </c>
    </row>
    <row r="16" spans="3:16" ht="21.75" customHeight="1" x14ac:dyDescent="0.25">
      <c r="C16" s="44"/>
      <c r="M16" s="45"/>
      <c r="N16" s="45"/>
      <c r="O16" s="45"/>
      <c r="P16" s="46"/>
    </row>
    <row r="17" spans="16:16" x14ac:dyDescent="0.25">
      <c r="P17" t="s">
        <v>35</v>
      </c>
    </row>
  </sheetData>
  <mergeCells count="6">
    <mergeCell ref="M15:O15"/>
    <mergeCell ref="C10:C11"/>
    <mergeCell ref="D10:O10"/>
    <mergeCell ref="C12:C14"/>
    <mergeCell ref="D13:O13"/>
    <mergeCell ref="M14:O14"/>
  </mergeCells>
  <conditionalFormatting sqref="D12:O13">
    <cfRule type="cellIs" dxfId="43" priority="3" operator="lessThan">
      <formula>#REF!</formula>
    </cfRule>
    <cfRule type="cellIs" dxfId="42" priority="4" operator="greaterThan">
      <formula>#REF!</formula>
    </cfRule>
  </conditionalFormatting>
  <conditionalFormatting sqref="P12:P13">
    <cfRule type="cellIs" dxfId="41" priority="1" operator="lessThan">
      <formula>#REF!</formula>
    </cfRule>
    <cfRule type="cellIs" dxfId="40" priority="2" operator="greaterThan">
      <formula>#REF!</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1A433-51E2-4603-8B72-B6579616C965}">
  <sheetPr>
    <tabColor rgb="FF98989A"/>
    <pageSetUpPr fitToPage="1"/>
  </sheetPr>
  <dimension ref="B3:P19"/>
  <sheetViews>
    <sheetView showGridLines="0" zoomScale="106" zoomScaleNormal="106" workbookViewId="0">
      <selection activeCell="B3" sqref="B3"/>
    </sheetView>
  </sheetViews>
  <sheetFormatPr baseColWidth="10" defaultColWidth="12.42578125" defaultRowHeight="18" x14ac:dyDescent="0.35"/>
  <cols>
    <col min="1" max="1" width="16.140625" style="4" customWidth="1"/>
    <col min="2" max="2" width="86.5703125" style="4" customWidth="1"/>
    <col min="3" max="3" width="39.42578125" style="4" customWidth="1"/>
    <col min="4" max="15" width="9.5703125" style="4" customWidth="1"/>
    <col min="16" max="16" width="25.28515625" style="4" customWidth="1"/>
    <col min="17" max="16384" width="12.42578125" style="4"/>
  </cols>
  <sheetData>
    <row r="3" spans="2:16" ht="27.75" x14ac:dyDescent="0.5">
      <c r="B3" s="12" t="s">
        <v>9</v>
      </c>
      <c r="C3" s="12"/>
    </row>
    <row r="4" spans="2:16" ht="22.5" x14ac:dyDescent="0.4">
      <c r="B4" s="11" t="s">
        <v>8</v>
      </c>
      <c r="C4" s="11"/>
    </row>
    <row r="5" spans="2:16" ht="27.75" x14ac:dyDescent="0.5">
      <c r="B5" s="11" t="s">
        <v>11</v>
      </c>
      <c r="C5" s="11"/>
      <c r="D5" s="9"/>
      <c r="E5" s="8"/>
    </row>
    <row r="6" spans="2:16" ht="27.75" x14ac:dyDescent="0.5">
      <c r="B6" s="10" t="s">
        <v>126</v>
      </c>
      <c r="C6" s="10"/>
      <c r="D6" s="9"/>
      <c r="E6" s="8"/>
    </row>
    <row r="7" spans="2:16" ht="24" customHeight="1" x14ac:dyDescent="0.35">
      <c r="B7" s="226" t="s">
        <v>31</v>
      </c>
      <c r="C7" s="226" t="s">
        <v>100</v>
      </c>
      <c r="D7" s="232" t="s">
        <v>47</v>
      </c>
      <c r="E7" s="233"/>
      <c r="F7" s="233"/>
      <c r="G7" s="233"/>
      <c r="H7" s="233"/>
      <c r="I7" s="233"/>
      <c r="J7" s="233"/>
      <c r="K7" s="233"/>
      <c r="L7" s="233"/>
      <c r="M7" s="233"/>
      <c r="N7" s="233"/>
      <c r="O7" s="234"/>
      <c r="P7" s="235" t="s">
        <v>7</v>
      </c>
    </row>
    <row r="8" spans="2:16" x14ac:dyDescent="0.35">
      <c r="B8" s="227"/>
      <c r="C8" s="291"/>
      <c r="D8" s="72" t="s">
        <v>18</v>
      </c>
      <c r="E8" s="72" t="s">
        <v>19</v>
      </c>
      <c r="F8" s="72" t="s">
        <v>20</v>
      </c>
      <c r="G8" s="72" t="s">
        <v>21</v>
      </c>
      <c r="H8" s="72" t="s">
        <v>22</v>
      </c>
      <c r="I8" s="72" t="s">
        <v>23</v>
      </c>
      <c r="J8" s="72" t="s">
        <v>24</v>
      </c>
      <c r="K8" s="72" t="s">
        <v>25</v>
      </c>
      <c r="L8" s="72" t="s">
        <v>26</v>
      </c>
      <c r="M8" s="72" t="s">
        <v>27</v>
      </c>
      <c r="N8" s="72" t="s">
        <v>28</v>
      </c>
      <c r="O8" s="72" t="s">
        <v>29</v>
      </c>
      <c r="P8" s="236"/>
    </row>
    <row r="9" spans="2:16" ht="27.75" customHeight="1" x14ac:dyDescent="0.35">
      <c r="B9" s="285" t="s">
        <v>61</v>
      </c>
      <c r="C9" s="65" t="s">
        <v>13</v>
      </c>
      <c r="D9" s="163">
        <v>46</v>
      </c>
      <c r="E9" s="164">
        <v>47</v>
      </c>
      <c r="F9" s="164">
        <v>50</v>
      </c>
      <c r="G9" s="164">
        <v>139</v>
      </c>
      <c r="H9" s="164">
        <v>139</v>
      </c>
      <c r="I9" s="164">
        <v>139</v>
      </c>
      <c r="J9" s="164">
        <v>139</v>
      </c>
      <c r="K9" s="164">
        <v>139</v>
      </c>
      <c r="L9" s="164">
        <v>139</v>
      </c>
      <c r="M9" s="164">
        <v>50</v>
      </c>
      <c r="N9" s="164">
        <v>47</v>
      </c>
      <c r="O9" s="165">
        <v>46</v>
      </c>
      <c r="P9" s="171">
        <f>+SUM(D9:O9)</f>
        <v>1120</v>
      </c>
    </row>
    <row r="10" spans="2:16" s="7" customFormat="1" ht="27.75" x14ac:dyDescent="0.35">
      <c r="B10" s="286"/>
      <c r="C10" s="66" t="s">
        <v>46</v>
      </c>
      <c r="D10" s="166"/>
      <c r="E10" s="167"/>
      <c r="F10" s="167"/>
      <c r="G10" s="167"/>
      <c r="H10" s="167"/>
      <c r="I10" s="167"/>
      <c r="J10" s="333">
        <v>15</v>
      </c>
      <c r="K10" s="334"/>
      <c r="L10" s="335"/>
      <c r="M10" s="333">
        <v>15</v>
      </c>
      <c r="N10" s="334"/>
      <c r="O10" s="336"/>
      <c r="P10" s="168">
        <f>+D9+E9+F9+G9+H9+I9+J10+M10</f>
        <v>590</v>
      </c>
    </row>
    <row r="11" spans="2:16" s="7" customFormat="1" ht="27.75" x14ac:dyDescent="0.35">
      <c r="B11" s="286"/>
      <c r="C11" s="70" t="s">
        <v>14</v>
      </c>
      <c r="D11" s="169">
        <v>31.6</v>
      </c>
      <c r="E11" s="170">
        <v>26.9</v>
      </c>
      <c r="F11" s="170">
        <v>33.83</v>
      </c>
      <c r="G11" s="170">
        <v>28.5</v>
      </c>
      <c r="H11" s="170">
        <v>34.4</v>
      </c>
      <c r="I11" s="170">
        <v>69.099999999999994</v>
      </c>
      <c r="J11" s="170">
        <v>34.5</v>
      </c>
      <c r="K11" s="170">
        <v>52.5</v>
      </c>
      <c r="L11" s="170">
        <v>97.13</v>
      </c>
      <c r="M11" s="170">
        <v>89.4</v>
      </c>
      <c r="N11" s="170">
        <v>78.8</v>
      </c>
      <c r="O11" s="211">
        <v>44.17</v>
      </c>
      <c r="P11" s="168">
        <f>+SUM(D11:O11)</f>
        <v>620.82999999999993</v>
      </c>
    </row>
    <row r="12" spans="2:16" s="7" customFormat="1" ht="24.75" customHeight="1" x14ac:dyDescent="0.35">
      <c r="B12" s="286"/>
      <c r="C12" s="105"/>
      <c r="D12"/>
      <c r="E12"/>
      <c r="F12"/>
      <c r="G12"/>
      <c r="H12"/>
      <c r="I12"/>
      <c r="J12"/>
      <c r="K12" s="273" t="s">
        <v>154</v>
      </c>
      <c r="L12" s="274"/>
      <c r="M12" s="274"/>
      <c r="N12" s="274"/>
      <c r="O12" s="275"/>
      <c r="P12" s="220">
        <f>+P11/P10</f>
        <v>1.0522542372881354</v>
      </c>
    </row>
    <row r="13" spans="2:16" s="7" customFormat="1" ht="24.75" customHeight="1" x14ac:dyDescent="0.35">
      <c r="B13" s="292"/>
      <c r="C13" s="106"/>
      <c r="D13"/>
      <c r="E13"/>
      <c r="F13"/>
      <c r="G13"/>
      <c r="H13"/>
      <c r="I13"/>
      <c r="J13"/>
      <c r="K13" s="248" t="s">
        <v>155</v>
      </c>
      <c r="L13" s="249"/>
      <c r="M13" s="249"/>
      <c r="N13" s="249"/>
      <c r="O13" s="250"/>
      <c r="P13" s="218">
        <f>+P10/P10</f>
        <v>1</v>
      </c>
    </row>
    <row r="14" spans="2:16" s="7" customFormat="1" ht="30.75" customHeight="1" x14ac:dyDescent="0.35">
      <c r="B14" s="96" t="s">
        <v>49</v>
      </c>
      <c r="C14" s="97"/>
      <c r="D14"/>
      <c r="E14"/>
      <c r="F14"/>
      <c r="G14"/>
      <c r="H14"/>
      <c r="I14"/>
      <c r="J14"/>
      <c r="K14"/>
      <c r="L14"/>
      <c r="M14"/>
      <c r="N14"/>
      <c r="O14"/>
      <c r="P14"/>
    </row>
    <row r="15" spans="2:16" s="7" customFormat="1" ht="25.5" x14ac:dyDescent="0.35">
      <c r="B15" s="102" t="s">
        <v>62</v>
      </c>
    </row>
    <row r="16" spans="2:16" x14ac:dyDescent="0.35">
      <c r="B16" s="6"/>
    </row>
    <row r="17" spans="2:2" x14ac:dyDescent="0.35">
      <c r="B17" s="6"/>
    </row>
    <row r="18" spans="2:2" x14ac:dyDescent="0.35">
      <c r="B18" s="6"/>
    </row>
    <row r="19" spans="2:2" ht="24" x14ac:dyDescent="0.35">
      <c r="B19" s="5"/>
    </row>
  </sheetData>
  <sheetProtection algorithmName="SHA-512" hashValue="PHbkaaEK0DmRtotNgg3gwjigGjPR+DE0iEp+iRva5OPe/mmJdWACxXVbl2j9cC46vBcV+NatpilgNBlshVzkRA==" saltValue="ixN2ecA/jQ8NkYnmrJ7zQg==" spinCount="100000" sheet="1" objects="1" scenarios="1"/>
  <mergeCells count="9">
    <mergeCell ref="B9:B13"/>
    <mergeCell ref="C7:C8"/>
    <mergeCell ref="D7:O7"/>
    <mergeCell ref="P7:P8"/>
    <mergeCell ref="B7:B8"/>
    <mergeCell ref="J10:L10"/>
    <mergeCell ref="M10:O10"/>
    <mergeCell ref="K12:O12"/>
    <mergeCell ref="K13:O13"/>
  </mergeCells>
  <conditionalFormatting sqref="D10:J10 M10 D11:O11">
    <cfRule type="cellIs" dxfId="39" priority="1" operator="lessThan">
      <formula>#REF!</formula>
    </cfRule>
    <cfRule type="cellIs" dxfId="38" priority="2" operator="greaterThan">
      <formula>#REF!</formula>
    </cfRule>
  </conditionalFormatting>
  <conditionalFormatting sqref="D9:O9">
    <cfRule type="cellIs" dxfId="37" priority="5" operator="lessThan">
      <formula>#REF!</formula>
    </cfRule>
    <cfRule type="cellIs" dxfId="36" priority="6" operator="greaterThan">
      <formula>#REF!</formula>
    </cfRule>
  </conditionalFormatting>
  <conditionalFormatting sqref="P9:P11">
    <cfRule type="cellIs" dxfId="35" priority="3" operator="lessThan">
      <formula>#REF!</formula>
    </cfRule>
    <cfRule type="cellIs" dxfId="34" priority="4" operator="greaterThan">
      <formula>#REF!</formula>
    </cfRule>
  </conditionalFormatting>
  <pageMargins left="0.70866141732283472" right="0.70866141732283472" top="0.74803149606299213" bottom="0.74803149606299213" header="0.31496062992125984" footer="0.31496062992125984"/>
  <pageSetup scale="4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6D90-D643-4C1A-89A3-91AD12C582A9}">
  <sheetPr>
    <tabColor rgb="FF98989A"/>
  </sheetPr>
  <dimension ref="C6:Q18"/>
  <sheetViews>
    <sheetView showGridLines="0"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11</v>
      </c>
      <c r="D8" s="11"/>
      <c r="E8" s="9"/>
      <c r="F8" s="8"/>
      <c r="G8" s="4"/>
      <c r="H8" s="4"/>
      <c r="I8" s="4"/>
      <c r="J8" s="4"/>
      <c r="K8" s="4"/>
      <c r="L8" s="4"/>
      <c r="M8" s="4"/>
      <c r="N8" s="4"/>
      <c r="O8" s="4"/>
      <c r="P8" s="4"/>
      <c r="Q8" s="4"/>
    </row>
    <row r="9" spans="3:17" ht="18.75" x14ac:dyDescent="0.25">
      <c r="C9" s="337" t="s">
        <v>94</v>
      </c>
      <c r="D9" s="337"/>
      <c r="E9" s="337"/>
      <c r="F9" s="337"/>
      <c r="G9" s="337"/>
      <c r="H9" s="337"/>
      <c r="I9" s="337"/>
      <c r="J9" s="337"/>
      <c r="K9" s="337"/>
      <c r="L9" s="337"/>
      <c r="M9" s="337"/>
      <c r="N9" s="337"/>
      <c r="O9" s="337"/>
      <c r="P9" s="337"/>
      <c r="Q9" s="337"/>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36"/>
    </row>
    <row r="12" spans="3:17" ht="24" customHeight="1" x14ac:dyDescent="0.25">
      <c r="C12" s="264" t="s">
        <v>125</v>
      </c>
      <c r="D12" s="65" t="s">
        <v>13</v>
      </c>
      <c r="E12" s="338">
        <v>600</v>
      </c>
      <c r="F12" s="246"/>
      <c r="G12" s="339"/>
      <c r="H12" s="340">
        <v>600</v>
      </c>
      <c r="I12" s="246"/>
      <c r="J12" s="339"/>
      <c r="K12" s="340">
        <v>500</v>
      </c>
      <c r="L12" s="246"/>
      <c r="M12" s="339"/>
      <c r="N12" s="340">
        <v>500</v>
      </c>
      <c r="O12" s="246"/>
      <c r="P12" s="247"/>
      <c r="Q12" s="77">
        <f>+SUM(E12:P12)</f>
        <v>2200</v>
      </c>
    </row>
    <row r="13" spans="3:17" ht="24" customHeight="1" x14ac:dyDescent="0.25">
      <c r="C13" s="265"/>
      <c r="D13" s="66" t="s">
        <v>46</v>
      </c>
      <c r="E13" s="124"/>
      <c r="F13" s="125"/>
      <c r="G13" s="125"/>
      <c r="H13" s="172"/>
      <c r="I13" s="172"/>
      <c r="J13" s="172"/>
      <c r="K13" s="172"/>
      <c r="L13" s="172"/>
      <c r="M13" s="172"/>
      <c r="N13" s="172"/>
      <c r="O13" s="172"/>
      <c r="P13" s="173"/>
      <c r="Q13" s="34">
        <v>0</v>
      </c>
    </row>
    <row r="14" spans="3:17" ht="24" customHeight="1" x14ac:dyDescent="0.25">
      <c r="C14" s="265"/>
      <c r="D14" s="58" t="s">
        <v>14</v>
      </c>
      <c r="E14" s="161">
        <v>296</v>
      </c>
      <c r="F14" s="127">
        <v>278</v>
      </c>
      <c r="G14" s="127">
        <v>258</v>
      </c>
      <c r="H14" s="127">
        <v>198</v>
      </c>
      <c r="I14" s="127">
        <v>188</v>
      </c>
      <c r="J14" s="127">
        <v>202</v>
      </c>
      <c r="K14" s="127">
        <v>159</v>
      </c>
      <c r="L14" s="127">
        <v>136</v>
      </c>
      <c r="M14" s="127">
        <v>111</v>
      </c>
      <c r="N14" s="127">
        <v>98</v>
      </c>
      <c r="O14" s="127">
        <v>112</v>
      </c>
      <c r="P14" s="130">
        <v>164</v>
      </c>
      <c r="Q14" s="33">
        <f>+SUM(E14:P14)</f>
        <v>2200</v>
      </c>
    </row>
    <row r="15" spans="3:17" ht="25.5" customHeight="1" x14ac:dyDescent="0.25">
      <c r="C15" s="265"/>
      <c r="D15" s="55"/>
      <c r="E15" s="138"/>
      <c r="F15" s="138"/>
      <c r="G15" s="138"/>
      <c r="H15" s="138"/>
      <c r="I15" s="138"/>
      <c r="J15" s="138"/>
      <c r="K15" s="138"/>
      <c r="L15" s="273" t="s">
        <v>154</v>
      </c>
      <c r="M15" s="274"/>
      <c r="N15" s="274"/>
      <c r="O15" s="274"/>
      <c r="P15" s="275"/>
      <c r="Q15" s="219">
        <f>+Q14/Q12</f>
        <v>1</v>
      </c>
    </row>
    <row r="16" spans="3:17" ht="25.5" customHeight="1" x14ac:dyDescent="0.25">
      <c r="C16" s="281"/>
      <c r="L16" s="248" t="s">
        <v>155</v>
      </c>
      <c r="M16" s="249"/>
      <c r="N16" s="249"/>
      <c r="O16" s="249"/>
      <c r="P16" s="250"/>
      <c r="Q16" s="217">
        <f>+Q12/Q12</f>
        <v>1</v>
      </c>
    </row>
    <row r="17" spans="3:5" ht="23.25" customHeight="1" x14ac:dyDescent="0.25">
      <c r="C17" s="96" t="s">
        <v>49</v>
      </c>
      <c r="D17" s="44"/>
    </row>
    <row r="18" spans="3:5" ht="38.25" x14ac:dyDescent="0.25">
      <c r="C18" s="102" t="s">
        <v>95</v>
      </c>
      <c r="D18" s="99"/>
      <c r="E18" s="100"/>
    </row>
  </sheetData>
  <sheetProtection algorithmName="SHA-512" hashValue="hEuhxcuSss7ByNetD+7fpIF3DqjLyBEXAk+AJ5Fvv7XN/Mds2I3jVsDJcdCCj4Cfxi3B1gER6M9KCp+LYg7Y7Q==" saltValue="MNMU5CKXcT41vlyr/al52w==" spinCount="100000" sheet="1" objects="1" scenarios="1"/>
  <mergeCells count="12">
    <mergeCell ref="C9:Q9"/>
    <mergeCell ref="E12:G12"/>
    <mergeCell ref="H12:J12"/>
    <mergeCell ref="K12:M12"/>
    <mergeCell ref="N12:P12"/>
    <mergeCell ref="C12:C16"/>
    <mergeCell ref="Q10:Q11"/>
    <mergeCell ref="C10:C11"/>
    <mergeCell ref="E10:P10"/>
    <mergeCell ref="D10:D11"/>
    <mergeCell ref="L15:P15"/>
    <mergeCell ref="L16:P16"/>
  </mergeCells>
  <conditionalFormatting sqref="E12 H12 K12:K13 N12:N13 E13:H13">
    <cfRule type="cellIs" dxfId="33" priority="7" operator="lessThan">
      <formula>#REF!</formula>
    </cfRule>
    <cfRule type="cellIs" dxfId="32" priority="8" operator="greaterThan">
      <formula>#REF!</formula>
    </cfRule>
  </conditionalFormatting>
  <conditionalFormatting sqref="E14:P14 E15:L15">
    <cfRule type="cellIs" dxfId="31" priority="1" operator="lessThan">
      <formula>#REF!</formula>
    </cfRule>
    <cfRule type="cellIs" dxfId="30" priority="2" operator="greaterThan">
      <formula>#REF!</formula>
    </cfRule>
  </conditionalFormatting>
  <conditionalFormatting sqref="Q12:Q14">
    <cfRule type="cellIs" dxfId="29" priority="5" operator="lessThan">
      <formula>#REF!</formula>
    </cfRule>
    <cfRule type="cellIs" dxfId="28" priority="6" operator="greaterThan">
      <formula>#REF!</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2546-0FC4-410D-A45E-7CFA8A93233E}">
  <sheetPr>
    <tabColor rgb="FF691C32"/>
  </sheetPr>
  <dimension ref="C6:Q19"/>
  <sheetViews>
    <sheetView showGridLines="0" topLeftCell="C1"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140</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36"/>
    </row>
    <row r="12" spans="3:17" ht="33" customHeight="1" x14ac:dyDescent="0.25">
      <c r="C12" s="285" t="s">
        <v>101</v>
      </c>
      <c r="D12" s="65" t="s">
        <v>13</v>
      </c>
      <c r="E12" s="78">
        <v>25</v>
      </c>
      <c r="F12" s="79">
        <v>25</v>
      </c>
      <c r="G12" s="79">
        <v>25</v>
      </c>
      <c r="H12" s="79">
        <v>25</v>
      </c>
      <c r="I12" s="79">
        <v>25</v>
      </c>
      <c r="J12" s="79">
        <v>25</v>
      </c>
      <c r="K12" s="79">
        <v>25</v>
      </c>
      <c r="L12" s="79">
        <v>25</v>
      </c>
      <c r="M12" s="79">
        <v>25</v>
      </c>
      <c r="N12" s="79">
        <v>25</v>
      </c>
      <c r="O12" s="79">
        <v>25</v>
      </c>
      <c r="P12" s="80">
        <v>25</v>
      </c>
      <c r="Q12" s="77">
        <f>+SUM(E12:P12)</f>
        <v>300</v>
      </c>
    </row>
    <row r="13" spans="3:17" ht="33" customHeight="1" x14ac:dyDescent="0.25">
      <c r="C13" s="286"/>
      <c r="D13" s="66" t="s">
        <v>46</v>
      </c>
      <c r="E13" s="131"/>
      <c r="F13" s="82"/>
      <c r="G13" s="82"/>
      <c r="H13" s="343">
        <v>422</v>
      </c>
      <c r="I13" s="300"/>
      <c r="J13" s="344"/>
      <c r="K13" s="345">
        <v>75</v>
      </c>
      <c r="L13" s="346"/>
      <c r="M13" s="347"/>
      <c r="N13" s="345">
        <v>75</v>
      </c>
      <c r="O13" s="346"/>
      <c r="P13" s="348"/>
      <c r="Q13" s="104">
        <f>+E12+F12+G12+H13+K13+N13</f>
        <v>647</v>
      </c>
    </row>
    <row r="14" spans="3:17" ht="33" customHeight="1" x14ac:dyDescent="0.25">
      <c r="C14" s="286"/>
      <c r="D14" s="67" t="s">
        <v>14</v>
      </c>
      <c r="E14" s="85">
        <v>25</v>
      </c>
      <c r="F14" s="86">
        <v>25</v>
      </c>
      <c r="G14" s="86">
        <v>25</v>
      </c>
      <c r="H14" s="86">
        <v>25</v>
      </c>
      <c r="I14" s="86">
        <v>25</v>
      </c>
      <c r="J14" s="86">
        <v>372</v>
      </c>
      <c r="K14" s="71">
        <v>25</v>
      </c>
      <c r="L14" s="71">
        <v>37</v>
      </c>
      <c r="M14" s="71">
        <v>28</v>
      </c>
      <c r="N14" s="91">
        <v>25</v>
      </c>
      <c r="O14" s="91">
        <v>10</v>
      </c>
      <c r="P14" s="92">
        <v>25</v>
      </c>
      <c r="Q14" s="104">
        <f>+SUM(E14:P14)</f>
        <v>647</v>
      </c>
    </row>
    <row r="15" spans="3:17" ht="27.75" customHeight="1" x14ac:dyDescent="0.25">
      <c r="C15" s="286"/>
      <c r="D15" s="69" t="s">
        <v>45</v>
      </c>
      <c r="E15" s="297" t="s">
        <v>102</v>
      </c>
      <c r="F15" s="297"/>
      <c r="G15" s="297"/>
      <c r="H15" s="297"/>
      <c r="I15" s="297"/>
      <c r="J15" s="297"/>
      <c r="K15" s="297"/>
      <c r="L15" s="297"/>
      <c r="M15" s="297"/>
      <c r="N15" s="341"/>
      <c r="O15" s="341"/>
      <c r="P15" s="342"/>
      <c r="Q15" s="33">
        <v>24029</v>
      </c>
    </row>
    <row r="16" spans="3:17" ht="27.75" customHeight="1" x14ac:dyDescent="0.25">
      <c r="C16" s="286"/>
      <c r="D16" s="105"/>
      <c r="E16" s="49"/>
      <c r="F16" s="49"/>
      <c r="G16" s="49"/>
      <c r="H16" s="49"/>
      <c r="I16" s="49"/>
      <c r="J16" s="49"/>
      <c r="K16" s="49"/>
      <c r="L16" s="273" t="s">
        <v>154</v>
      </c>
      <c r="M16" s="274"/>
      <c r="N16" s="274"/>
      <c r="O16" s="274"/>
      <c r="P16" s="275"/>
      <c r="Q16" s="220">
        <f>+Q14/Q15</f>
        <v>2.6925797994090474E-2</v>
      </c>
    </row>
    <row r="17" spans="3:17" ht="27.75" customHeight="1" x14ac:dyDescent="0.25">
      <c r="C17" s="292"/>
      <c r="D17" s="105"/>
      <c r="L17" s="248" t="s">
        <v>155</v>
      </c>
      <c r="M17" s="249"/>
      <c r="N17" s="249"/>
      <c r="O17" s="249"/>
      <c r="P17" s="250"/>
      <c r="Q17" s="216">
        <f>+Q13/24014</f>
        <v>2.6942616806862663E-2</v>
      </c>
    </row>
    <row r="18" spans="3:17" ht="18" x14ac:dyDescent="0.25">
      <c r="C18" s="96" t="s">
        <v>49</v>
      </c>
      <c r="D18" s="97"/>
    </row>
    <row r="19" spans="3:17" ht="38.25" x14ac:dyDescent="0.25">
      <c r="C19" s="102" t="s">
        <v>103</v>
      </c>
    </row>
  </sheetData>
  <sheetProtection algorithmName="SHA-512" hashValue="+eZ+8rOzfx2UlCVch4XpBfMZh6CHR90fT08VDUj0rWjWFxtu2fxhhxkRb3whLN1fJQ6QN/be+/GWh6XAplUyCA==" saltValue="ximJoxe7+NxovBkIU9ra2g==" spinCount="100000" sheet="1" objects="1" scenarios="1"/>
  <mergeCells count="11">
    <mergeCell ref="Q10:Q11"/>
    <mergeCell ref="C12:C17"/>
    <mergeCell ref="C10:C11"/>
    <mergeCell ref="E10:P10"/>
    <mergeCell ref="E15:P15"/>
    <mergeCell ref="D10:D11"/>
    <mergeCell ref="H13:J13"/>
    <mergeCell ref="K13:M13"/>
    <mergeCell ref="N13:P13"/>
    <mergeCell ref="L16:P16"/>
    <mergeCell ref="L17:P17"/>
  </mergeCells>
  <conditionalFormatting sqref="E13:H13 K13 N13">
    <cfRule type="cellIs" dxfId="27" priority="3" operator="lessThan">
      <formula>#REF!</formula>
    </cfRule>
    <cfRule type="cellIs" dxfId="26" priority="4" operator="greaterThan">
      <formula>#REF!</formula>
    </cfRule>
  </conditionalFormatting>
  <conditionalFormatting sqref="E14:M14">
    <cfRule type="cellIs" dxfId="25" priority="1" operator="lessThan">
      <formula>#REF!</formula>
    </cfRule>
    <cfRule type="cellIs" dxfId="24" priority="2" operator="greaterThan">
      <formula>#REF!</formula>
    </cfRule>
  </conditionalFormatting>
  <conditionalFormatting sqref="E12:P12 E15:P15">
    <cfRule type="cellIs" dxfId="23" priority="7" operator="lessThan">
      <formula>#REF!</formula>
    </cfRule>
    <cfRule type="cellIs" dxfId="22" priority="8" operator="greaterThan">
      <formula>#REF!</formula>
    </cfRule>
  </conditionalFormatting>
  <conditionalFormatting sqref="Q12:Q15">
    <cfRule type="cellIs" dxfId="21" priority="5" operator="lessThan">
      <formula>#REF!</formula>
    </cfRule>
    <cfRule type="cellIs" dxfId="20" priority="6" operator="greaterThan">
      <formula>#REF!</formula>
    </cfRule>
  </conditionalFormatting>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116CD-22C2-440B-954C-B74D05EBDFDA}">
  <sheetPr>
    <tabColor rgb="FF691C32"/>
  </sheetPr>
  <dimension ref="C6:Q17"/>
  <sheetViews>
    <sheetView showGridLines="0" topLeftCell="C1"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149</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36"/>
    </row>
    <row r="12" spans="3:17" ht="27.75" customHeight="1" x14ac:dyDescent="0.25">
      <c r="C12" s="285" t="s">
        <v>41</v>
      </c>
      <c r="D12" s="65" t="s">
        <v>13</v>
      </c>
      <c r="E12" s="73">
        <v>7</v>
      </c>
      <c r="F12" s="74">
        <v>5</v>
      </c>
      <c r="G12" s="74">
        <v>4</v>
      </c>
      <c r="H12" s="74">
        <v>4</v>
      </c>
      <c r="I12" s="74">
        <v>4</v>
      </c>
      <c r="J12" s="74">
        <v>3</v>
      </c>
      <c r="K12" s="74">
        <v>4</v>
      </c>
      <c r="L12" s="74">
        <v>2</v>
      </c>
      <c r="M12" s="74">
        <v>4</v>
      </c>
      <c r="N12" s="74">
        <v>1</v>
      </c>
      <c r="O12" s="74">
        <v>1</v>
      </c>
      <c r="P12" s="75">
        <v>1</v>
      </c>
      <c r="Q12" s="77">
        <f>+SUM(E12:P12)</f>
        <v>40</v>
      </c>
    </row>
    <row r="13" spans="3:17" ht="27.75" customHeight="1" x14ac:dyDescent="0.25">
      <c r="C13" s="286"/>
      <c r="D13" s="66" t="s">
        <v>46</v>
      </c>
      <c r="E13" s="132"/>
      <c r="F13" s="133"/>
      <c r="G13" s="133"/>
      <c r="H13" s="133"/>
      <c r="I13" s="133"/>
      <c r="J13" s="133"/>
      <c r="K13" s="133"/>
      <c r="L13" s="133"/>
      <c r="M13" s="133"/>
      <c r="N13" s="133"/>
      <c r="O13" s="133"/>
      <c r="P13" s="134"/>
      <c r="Q13" s="34">
        <f>+SUM(E13:P13)</f>
        <v>0</v>
      </c>
    </row>
    <row r="14" spans="3:17" ht="27.75" customHeight="1" x14ac:dyDescent="0.25">
      <c r="C14" s="286"/>
      <c r="D14" s="67" t="s">
        <v>14</v>
      </c>
      <c r="E14" s="128">
        <v>7</v>
      </c>
      <c r="F14" s="129">
        <v>5</v>
      </c>
      <c r="G14" s="129">
        <v>6</v>
      </c>
      <c r="H14" s="129">
        <v>7</v>
      </c>
      <c r="I14" s="129">
        <v>3</v>
      </c>
      <c r="J14" s="129">
        <v>2</v>
      </c>
      <c r="K14" s="175">
        <v>0</v>
      </c>
      <c r="L14" s="175">
        <v>3</v>
      </c>
      <c r="M14" s="136">
        <v>0</v>
      </c>
      <c r="N14" s="136">
        <v>2</v>
      </c>
      <c r="O14" s="136">
        <v>0</v>
      </c>
      <c r="P14" s="137">
        <v>1</v>
      </c>
      <c r="Q14" s="34">
        <f>+SUM(E14:P14)</f>
        <v>36</v>
      </c>
    </row>
    <row r="15" spans="3:17" ht="27.75" customHeight="1" x14ac:dyDescent="0.25">
      <c r="C15" s="292"/>
      <c r="D15" s="68"/>
      <c r="E15" s="49"/>
      <c r="F15" s="49"/>
      <c r="G15" s="49"/>
      <c r="H15" s="49"/>
      <c r="I15" s="49"/>
      <c r="J15" s="49"/>
      <c r="K15" s="49"/>
      <c r="L15" s="273" t="s">
        <v>154</v>
      </c>
      <c r="M15" s="274"/>
      <c r="N15" s="274"/>
      <c r="O15" s="274"/>
      <c r="P15" s="275"/>
      <c r="Q15" s="219">
        <f>+Q14/Q12</f>
        <v>0.9</v>
      </c>
    </row>
    <row r="16" spans="3:17" ht="27.75" customHeight="1" x14ac:dyDescent="0.25">
      <c r="C16" s="96" t="s">
        <v>49</v>
      </c>
      <c r="L16" s="248" t="s">
        <v>155</v>
      </c>
      <c r="M16" s="249"/>
      <c r="N16" s="249"/>
      <c r="O16" s="249"/>
      <c r="P16" s="250"/>
      <c r="Q16" s="217">
        <f>+Q12/Q12</f>
        <v>1</v>
      </c>
    </row>
    <row r="17" spans="3:3" ht="51" x14ac:dyDescent="0.25">
      <c r="C17" s="102" t="s">
        <v>69</v>
      </c>
    </row>
  </sheetData>
  <sheetProtection algorithmName="SHA-512" hashValue="ZsQH4xhOp6oMul+Y3TJF6G5FBHwrq8cx506oLIFqD24DPS1NLLsnGR1i8lyY8GI8YLA1cGn5QaLJAJksjUOYJw==" saltValue="3kEIt8LwsKPi4fCPYxA1AQ==" spinCount="100000" sheet="1" objects="1" scenarios="1"/>
  <mergeCells count="7">
    <mergeCell ref="L16:P16"/>
    <mergeCell ref="Q10:Q11"/>
    <mergeCell ref="C10:C11"/>
    <mergeCell ref="E10:P10"/>
    <mergeCell ref="D10:D11"/>
    <mergeCell ref="C12:C15"/>
    <mergeCell ref="L15:P15"/>
  </mergeCells>
  <conditionalFormatting sqref="E14:L14">
    <cfRule type="cellIs" dxfId="19" priority="1" operator="lessThan">
      <formula>#REF!</formula>
    </cfRule>
    <cfRule type="cellIs" dxfId="18" priority="2" operator="greaterThan">
      <formula>#REF!</formula>
    </cfRule>
  </conditionalFormatting>
  <conditionalFormatting sqref="E12:P12">
    <cfRule type="cellIs" dxfId="17" priority="7" operator="lessThan">
      <formula>#REF!</formula>
    </cfRule>
    <cfRule type="cellIs" dxfId="16" priority="8" operator="greaterThan">
      <formula>#REF!</formula>
    </cfRule>
  </conditionalFormatting>
  <conditionalFormatting sqref="Q12:Q14">
    <cfRule type="cellIs" dxfId="15" priority="5" operator="lessThan">
      <formula>#REF!</formula>
    </cfRule>
    <cfRule type="cellIs" dxfId="14" priority="6" operator="greaterThan">
      <formula>#REF!</formula>
    </cfRule>
  </conditionalFormatting>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C3797-2D3D-44EA-88E1-75CD0151935C}">
  <sheetPr>
    <tabColor rgb="FF691C32"/>
  </sheetPr>
  <dimension ref="C6:Q18"/>
  <sheetViews>
    <sheetView showGridLines="0" topLeftCell="C4"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141</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32" t="s">
        <v>18</v>
      </c>
      <c r="F11" s="32" t="s">
        <v>19</v>
      </c>
      <c r="G11" s="32" t="s">
        <v>20</v>
      </c>
      <c r="H11" s="32" t="s">
        <v>21</v>
      </c>
      <c r="I11" s="32" t="s">
        <v>22</v>
      </c>
      <c r="J11" s="32" t="s">
        <v>23</v>
      </c>
      <c r="K11" s="32" t="s">
        <v>24</v>
      </c>
      <c r="L11" s="32" t="s">
        <v>25</v>
      </c>
      <c r="M11" s="32" t="s">
        <v>26</v>
      </c>
      <c r="N11" s="32" t="s">
        <v>27</v>
      </c>
      <c r="O11" s="32" t="s">
        <v>28</v>
      </c>
      <c r="P11" s="32" t="s">
        <v>29</v>
      </c>
      <c r="Q11" s="236"/>
    </row>
    <row r="12" spans="3:17" ht="27.75" customHeight="1" x14ac:dyDescent="0.25">
      <c r="C12" s="285" t="s">
        <v>42</v>
      </c>
      <c r="D12" s="65" t="s">
        <v>13</v>
      </c>
      <c r="E12" s="111">
        <v>20</v>
      </c>
      <c r="F12" s="112">
        <v>40</v>
      </c>
      <c r="G12" s="112">
        <v>44</v>
      </c>
      <c r="H12" s="112">
        <v>100</v>
      </c>
      <c r="I12" s="112">
        <v>250</v>
      </c>
      <c r="J12" s="112">
        <v>46</v>
      </c>
      <c r="K12" s="112">
        <v>100</v>
      </c>
      <c r="L12" s="112">
        <v>46</v>
      </c>
      <c r="M12" s="112">
        <v>250</v>
      </c>
      <c r="N12" s="112">
        <v>50</v>
      </c>
      <c r="O12" s="112">
        <v>200</v>
      </c>
      <c r="P12" s="113">
        <v>54</v>
      </c>
      <c r="Q12" s="77">
        <f>+SUM(E12:P12)</f>
        <v>1200</v>
      </c>
    </row>
    <row r="13" spans="3:17" ht="27.75" customHeight="1" x14ac:dyDescent="0.25">
      <c r="C13" s="286"/>
      <c r="D13" s="66" t="s">
        <v>46</v>
      </c>
      <c r="E13" s="135"/>
      <c r="F13" s="136"/>
      <c r="G13" s="136"/>
      <c r="H13" s="293">
        <v>1320</v>
      </c>
      <c r="I13" s="259"/>
      <c r="J13" s="294"/>
      <c r="K13" s="349">
        <v>720</v>
      </c>
      <c r="L13" s="277"/>
      <c r="M13" s="350"/>
      <c r="N13" s="293">
        <v>1440</v>
      </c>
      <c r="O13" s="259"/>
      <c r="P13" s="260"/>
      <c r="Q13" s="34">
        <f>+E12+F12+G12+H13+K13+N13</f>
        <v>3584</v>
      </c>
    </row>
    <row r="14" spans="3:17" ht="27.75" customHeight="1" x14ac:dyDescent="0.25">
      <c r="C14" s="286"/>
      <c r="D14" s="58" t="s">
        <v>14</v>
      </c>
      <c r="E14" s="128">
        <v>255</v>
      </c>
      <c r="F14" s="129">
        <v>298</v>
      </c>
      <c r="G14" s="129">
        <v>454</v>
      </c>
      <c r="H14" s="129">
        <v>215</v>
      </c>
      <c r="I14" s="129">
        <v>672</v>
      </c>
      <c r="J14" s="129">
        <v>522</v>
      </c>
      <c r="K14" s="175">
        <v>185</v>
      </c>
      <c r="L14" s="183">
        <v>70</v>
      </c>
      <c r="M14" s="175">
        <v>125</v>
      </c>
      <c r="N14" s="175">
        <v>279</v>
      </c>
      <c r="O14" s="127">
        <v>1508</v>
      </c>
      <c r="P14" s="182">
        <v>21</v>
      </c>
      <c r="Q14" s="33">
        <f>+SUM(E14:P14)</f>
        <v>4604</v>
      </c>
    </row>
    <row r="15" spans="3:17" ht="27.75" customHeight="1" x14ac:dyDescent="0.25">
      <c r="C15" s="286"/>
      <c r="D15" s="55"/>
      <c r="E15" s="138"/>
      <c r="F15" s="138"/>
      <c r="G15" s="138"/>
      <c r="H15" s="138"/>
      <c r="I15" s="138"/>
      <c r="J15" s="138"/>
      <c r="K15" s="138"/>
      <c r="L15" s="138"/>
      <c r="M15" s="273" t="s">
        <v>154</v>
      </c>
      <c r="N15" s="274"/>
      <c r="O15" s="274"/>
      <c r="P15" s="275"/>
      <c r="Q15" s="216">
        <f>+Q14/Q13</f>
        <v>1.2845982142857142</v>
      </c>
    </row>
    <row r="16" spans="3:17" ht="26.25" customHeight="1" x14ac:dyDescent="0.25">
      <c r="C16" s="286"/>
      <c r="D16" s="44"/>
      <c r="M16" s="248" t="s">
        <v>155</v>
      </c>
      <c r="N16" s="249"/>
      <c r="O16" s="249"/>
      <c r="P16" s="250"/>
      <c r="Q16" s="218">
        <f>+Q13/Q13</f>
        <v>1</v>
      </c>
    </row>
    <row r="17" spans="3:3" ht="18" x14ac:dyDescent="0.25">
      <c r="C17" s="96" t="s">
        <v>49</v>
      </c>
    </row>
    <row r="18" spans="3:3" ht="25.5" x14ac:dyDescent="0.25">
      <c r="C18" s="102" t="s">
        <v>68</v>
      </c>
    </row>
  </sheetData>
  <sheetProtection algorithmName="SHA-512" hashValue="XeSNQRFn4gfeprZqFIgsygxuVYt5D4uREkrX6JZn5aTD7fgIBaX/mOnwEQ/UXYmS9LukXvhDUtdMGnjCiXGomw==" saltValue="B6ybqYeiEpo8FQHahh40QQ==" spinCount="100000" sheet="1" objects="1" scenarios="1"/>
  <mergeCells count="10">
    <mergeCell ref="Q10:Q11"/>
    <mergeCell ref="C10:C11"/>
    <mergeCell ref="E10:P10"/>
    <mergeCell ref="D10:D11"/>
    <mergeCell ref="C12:C16"/>
    <mergeCell ref="H13:J13"/>
    <mergeCell ref="K13:M13"/>
    <mergeCell ref="N13:P13"/>
    <mergeCell ref="M15:P15"/>
    <mergeCell ref="M16:P16"/>
  </mergeCells>
  <conditionalFormatting sqref="E15">
    <cfRule type="cellIs" dxfId="13" priority="5" operator="lessThan">
      <formula>#REF!</formula>
    </cfRule>
    <cfRule type="cellIs" dxfId="12" priority="6" operator="greaterThan">
      <formula>#REF!</formula>
    </cfRule>
  </conditionalFormatting>
  <conditionalFormatting sqref="E14:P14">
    <cfRule type="cellIs" dxfId="11" priority="1" operator="lessThan">
      <formula>#REF!</formula>
    </cfRule>
    <cfRule type="cellIs" dxfId="10" priority="2" operator="greaterThan">
      <formula>#REF!</formula>
    </cfRule>
  </conditionalFormatting>
  <conditionalFormatting sqref="Q12:Q14">
    <cfRule type="cellIs" dxfId="9" priority="7" operator="lessThan">
      <formula>#REF!</formula>
    </cfRule>
    <cfRule type="cellIs" dxfId="8" priority="8" operator="greaterThan">
      <formula>#REF!</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DC5F-AEC2-4DEA-BCFF-E47AE8F286ED}">
  <sheetPr>
    <tabColor rgb="FF235B4E"/>
  </sheetPr>
  <dimension ref="B9:S28"/>
  <sheetViews>
    <sheetView showGridLines="0" topLeftCell="B8" workbookViewId="0">
      <selection activeCell="B8" sqref="B8"/>
    </sheetView>
  </sheetViews>
  <sheetFormatPr baseColWidth="10" defaultColWidth="14.42578125" defaultRowHeight="15" customHeight="1" x14ac:dyDescent="0.2"/>
  <cols>
    <col min="1" max="1" width="14.42578125" style="30"/>
    <col min="2" max="2" width="16" style="30" customWidth="1"/>
    <col min="3" max="3" width="39.42578125" style="30" customWidth="1"/>
    <col min="4" max="6" width="15.42578125" style="30" customWidth="1"/>
    <col min="7" max="18" width="13.28515625" style="30" customWidth="1"/>
    <col min="19" max="19" width="20.140625" style="30" customWidth="1"/>
    <col min="20" max="16384" width="14.42578125" style="30"/>
  </cols>
  <sheetData>
    <row r="9" spans="2:19" ht="27.75" x14ac:dyDescent="0.5">
      <c r="B9" s="365" t="s">
        <v>9</v>
      </c>
      <c r="C9" s="365"/>
      <c r="D9" s="366"/>
      <c r="E9" s="366"/>
      <c r="F9" s="366"/>
      <c r="G9" s="366"/>
      <c r="H9" s="366"/>
      <c r="I9" s="366"/>
      <c r="J9" s="366"/>
      <c r="K9" s="366"/>
      <c r="L9" s="366"/>
      <c r="M9" s="366"/>
      <c r="N9" s="366"/>
      <c r="O9" s="366"/>
      <c r="P9" s="366"/>
      <c r="Q9" s="367"/>
      <c r="R9" s="367"/>
      <c r="S9" s="367"/>
    </row>
    <row r="10" spans="2:19" ht="22.5" x14ac:dyDescent="0.4">
      <c r="B10" s="368" t="s">
        <v>8</v>
      </c>
      <c r="C10" s="368"/>
      <c r="D10" s="366"/>
      <c r="E10" s="366"/>
      <c r="F10" s="366"/>
      <c r="G10" s="366"/>
      <c r="H10" s="366"/>
      <c r="I10" s="366"/>
      <c r="J10" s="366"/>
      <c r="K10" s="366"/>
      <c r="L10" s="366"/>
      <c r="M10" s="366"/>
      <c r="N10" s="366"/>
      <c r="O10" s="366"/>
      <c r="P10" s="366"/>
      <c r="Q10" s="367"/>
      <c r="R10" s="367"/>
      <c r="S10" s="367"/>
    </row>
    <row r="11" spans="2:19" ht="27.75" x14ac:dyDescent="0.5">
      <c r="B11" s="369" t="s">
        <v>156</v>
      </c>
      <c r="C11" s="369"/>
      <c r="D11" s="370"/>
      <c r="E11" s="371"/>
      <c r="F11" s="366"/>
      <c r="G11" s="366"/>
      <c r="H11" s="366"/>
      <c r="I11" s="366"/>
      <c r="J11" s="366"/>
      <c r="K11" s="366"/>
      <c r="L11" s="366"/>
      <c r="M11" s="366"/>
      <c r="N11" s="366"/>
      <c r="O11" s="366"/>
      <c r="P11" s="366"/>
      <c r="Q11" s="367"/>
      <c r="R11" s="367"/>
      <c r="S11" s="367"/>
    </row>
    <row r="12" spans="2:19" ht="24" customHeight="1" x14ac:dyDescent="0.2">
      <c r="B12" s="372" t="s">
        <v>31</v>
      </c>
      <c r="C12" s="372"/>
      <c r="D12" s="372"/>
      <c r="E12" s="373" t="s">
        <v>100</v>
      </c>
      <c r="F12" s="374"/>
      <c r="G12" s="375" t="s">
        <v>47</v>
      </c>
      <c r="H12" s="376"/>
      <c r="I12" s="376"/>
      <c r="J12" s="376"/>
      <c r="K12" s="376"/>
      <c r="L12" s="376"/>
      <c r="M12" s="376"/>
      <c r="N12" s="376"/>
      <c r="O12" s="376"/>
      <c r="P12" s="376"/>
      <c r="Q12" s="376"/>
      <c r="R12" s="377"/>
      <c r="S12" s="378" t="s">
        <v>7</v>
      </c>
    </row>
    <row r="13" spans="2:19" ht="18" customHeight="1" x14ac:dyDescent="0.2">
      <c r="B13" s="379"/>
      <c r="C13" s="379"/>
      <c r="D13" s="379"/>
      <c r="E13" s="380"/>
      <c r="F13" s="381"/>
      <c r="G13" s="382" t="s">
        <v>18</v>
      </c>
      <c r="H13" s="382" t="s">
        <v>19</v>
      </c>
      <c r="I13" s="382" t="s">
        <v>20</v>
      </c>
      <c r="J13" s="382" t="s">
        <v>21</v>
      </c>
      <c r="K13" s="382" t="s">
        <v>22</v>
      </c>
      <c r="L13" s="382" t="s">
        <v>23</v>
      </c>
      <c r="M13" s="382" t="s">
        <v>24</v>
      </c>
      <c r="N13" s="382" t="s">
        <v>25</v>
      </c>
      <c r="O13" s="382" t="s">
        <v>26</v>
      </c>
      <c r="P13" s="382" t="s">
        <v>27</v>
      </c>
      <c r="Q13" s="382" t="s">
        <v>28</v>
      </c>
      <c r="R13" s="382" t="s">
        <v>29</v>
      </c>
      <c r="S13" s="383"/>
    </row>
    <row r="14" spans="2:19" ht="27.75" customHeight="1" x14ac:dyDescent="0.2">
      <c r="B14" s="384" t="s">
        <v>152</v>
      </c>
      <c r="C14" s="385"/>
      <c r="D14" s="386"/>
      <c r="E14" s="387" t="s">
        <v>13</v>
      </c>
      <c r="F14" s="388"/>
      <c r="G14" s="389">
        <v>407</v>
      </c>
      <c r="H14" s="390"/>
      <c r="I14" s="390"/>
      <c r="J14" s="390"/>
      <c r="K14" s="390"/>
      <c r="L14" s="390"/>
      <c r="M14" s="390"/>
      <c r="N14" s="390"/>
      <c r="O14" s="390"/>
      <c r="P14" s="390"/>
      <c r="Q14" s="390"/>
      <c r="R14" s="391"/>
      <c r="S14" s="57">
        <f>+G14</f>
        <v>407</v>
      </c>
    </row>
    <row r="15" spans="2:19" ht="27.75" customHeight="1" x14ac:dyDescent="0.2">
      <c r="B15" s="392"/>
      <c r="C15" s="393"/>
      <c r="D15" s="394"/>
      <c r="E15" s="395" t="s">
        <v>46</v>
      </c>
      <c r="F15" s="396"/>
      <c r="G15" s="397">
        <v>320</v>
      </c>
      <c r="H15" s="398"/>
      <c r="I15" s="398"/>
      <c r="J15" s="398"/>
      <c r="K15" s="398"/>
      <c r="L15" s="398"/>
      <c r="M15" s="398"/>
      <c r="N15" s="398"/>
      <c r="O15" s="398"/>
      <c r="P15" s="398"/>
      <c r="Q15" s="398"/>
      <c r="R15" s="399"/>
      <c r="S15" s="34">
        <f>+SUM(G15:R15)</f>
        <v>320</v>
      </c>
    </row>
    <row r="16" spans="2:19" ht="27.75" customHeight="1" x14ac:dyDescent="0.2">
      <c r="B16" s="392"/>
      <c r="C16" s="393"/>
      <c r="D16" s="394"/>
      <c r="E16" s="395" t="s">
        <v>14</v>
      </c>
      <c r="F16" s="396"/>
      <c r="G16" s="397">
        <v>309</v>
      </c>
      <c r="H16" s="398"/>
      <c r="I16" s="398"/>
      <c r="J16" s="398"/>
      <c r="K16" s="398"/>
      <c r="L16" s="398"/>
      <c r="M16" s="398"/>
      <c r="N16" s="398"/>
      <c r="O16" s="398"/>
      <c r="P16" s="398"/>
      <c r="Q16" s="398"/>
      <c r="R16" s="399"/>
      <c r="S16" s="57">
        <f>+SUM(G16:R16)</f>
        <v>309</v>
      </c>
    </row>
    <row r="17" spans="2:19" ht="27.75" customHeight="1" x14ac:dyDescent="0.4">
      <c r="B17" s="392"/>
      <c r="C17" s="393"/>
      <c r="D17" s="394"/>
      <c r="E17" s="400" t="s">
        <v>45</v>
      </c>
      <c r="F17" s="401"/>
      <c r="G17" s="261" t="s">
        <v>153</v>
      </c>
      <c r="H17" s="262"/>
      <c r="I17" s="262"/>
      <c r="J17" s="262"/>
      <c r="K17" s="262"/>
      <c r="L17" s="262"/>
      <c r="M17" s="262"/>
      <c r="N17" s="262"/>
      <c r="O17" s="262"/>
      <c r="P17" s="262"/>
      <c r="Q17" s="262"/>
      <c r="R17" s="263"/>
      <c r="S17" s="33">
        <v>6389</v>
      </c>
    </row>
    <row r="18" spans="2:19" ht="27.75" customHeight="1" x14ac:dyDescent="0.2">
      <c r="B18" s="400"/>
      <c r="C18" s="402"/>
      <c r="D18" s="401"/>
      <c r="E18" s="367"/>
      <c r="F18" s="367"/>
      <c r="G18" s="367"/>
      <c r="H18" s="367"/>
      <c r="I18" s="367"/>
      <c r="J18" s="367"/>
      <c r="K18" s="367"/>
      <c r="L18" s="367"/>
      <c r="M18" s="367"/>
      <c r="N18" s="367"/>
      <c r="O18" s="367"/>
      <c r="P18" s="403" t="s">
        <v>154</v>
      </c>
      <c r="Q18" s="404"/>
      <c r="R18" s="405"/>
      <c r="S18" s="406">
        <f>+S15/S17</f>
        <v>5.0086085459383319E-2</v>
      </c>
    </row>
    <row r="19" spans="2:19" ht="21.75" customHeight="1" x14ac:dyDescent="0.2">
      <c r="B19" s="407" t="s">
        <v>49</v>
      </c>
      <c r="C19" s="408"/>
      <c r="D19" s="409"/>
      <c r="E19" s="367"/>
      <c r="F19" s="367"/>
      <c r="G19" s="367"/>
      <c r="H19" s="367"/>
      <c r="I19" s="367"/>
      <c r="J19" s="367"/>
      <c r="K19" s="367"/>
      <c r="L19" s="367"/>
      <c r="M19" s="367"/>
      <c r="N19" s="367"/>
      <c r="O19" s="367"/>
      <c r="P19" s="410" t="s">
        <v>155</v>
      </c>
      <c r="Q19" s="411"/>
      <c r="R19" s="412"/>
      <c r="S19" s="413">
        <f>+S16/S17</f>
        <v>4.8364376271717011E-2</v>
      </c>
    </row>
    <row r="20" spans="2:19" ht="41.25" customHeight="1" x14ac:dyDescent="0.2">
      <c r="B20" s="414" t="s">
        <v>157</v>
      </c>
      <c r="C20" s="415"/>
      <c r="D20" s="416"/>
      <c r="E20" s="367"/>
      <c r="F20" s="367"/>
      <c r="G20" s="367"/>
      <c r="H20" s="367"/>
      <c r="I20" s="367"/>
      <c r="J20" s="367"/>
      <c r="K20" s="367"/>
      <c r="L20" s="367"/>
      <c r="M20" s="367"/>
      <c r="N20" s="367"/>
      <c r="O20" s="367"/>
      <c r="P20" s="367"/>
      <c r="Q20" s="367"/>
      <c r="R20" s="367"/>
      <c r="S20" s="367"/>
    </row>
    <row r="24" spans="2:19" ht="78" customHeight="1" x14ac:dyDescent="0.2"/>
    <row r="25" spans="2:19" ht="15" customHeight="1" x14ac:dyDescent="0.2">
      <c r="B25" s="98"/>
      <c r="C25" s="98"/>
      <c r="D25" s="98"/>
    </row>
    <row r="26" spans="2:19" ht="15" customHeight="1" x14ac:dyDescent="0.2">
      <c r="B26" s="98"/>
      <c r="C26" s="98"/>
      <c r="D26" s="98"/>
    </row>
    <row r="27" spans="2:19" ht="15" customHeight="1" x14ac:dyDescent="0.2">
      <c r="B27" s="98"/>
      <c r="C27" s="98"/>
      <c r="D27" s="98"/>
    </row>
    <row r="28" spans="2:19" ht="15" customHeight="1" x14ac:dyDescent="0.2">
      <c r="B28" s="98"/>
      <c r="C28" s="98"/>
      <c r="D28" s="98"/>
    </row>
  </sheetData>
  <sheetProtection algorithmName="SHA-512" hashValue="5X3gnQVzpBKnfbJjFCl3S0OzT7lWQZq+xyEEsujQKi8+CEkVORpvzwTk9q6xhLzdOwQN6se1UtJxRSHBJWCVjQ==" saltValue="8IEFNNN8Ld9p7MMP2WLwlw==" spinCount="100000" sheet="1" objects="1" scenarios="1"/>
  <mergeCells count="17">
    <mergeCell ref="G16:R16"/>
    <mergeCell ref="B20:D20"/>
    <mergeCell ref="B12:D13"/>
    <mergeCell ref="E12:F13"/>
    <mergeCell ref="G12:R12"/>
    <mergeCell ref="S12:S13"/>
    <mergeCell ref="B14:D18"/>
    <mergeCell ref="E14:F14"/>
    <mergeCell ref="P19:R19"/>
    <mergeCell ref="E15:F15"/>
    <mergeCell ref="E16:F16"/>
    <mergeCell ref="P18:R18"/>
    <mergeCell ref="B19:D19"/>
    <mergeCell ref="G14:R14"/>
    <mergeCell ref="G15:R15"/>
    <mergeCell ref="E17:F17"/>
    <mergeCell ref="G17:R17"/>
  </mergeCells>
  <conditionalFormatting sqref="G14:G15">
    <cfRule type="cellIs" dxfId="125" priority="5" operator="lessThan">
      <formula>#REF!</formula>
    </cfRule>
    <cfRule type="cellIs" dxfId="124" priority="6" operator="greaterThan">
      <formula>#REF!</formula>
    </cfRule>
  </conditionalFormatting>
  <conditionalFormatting sqref="G17:R17">
    <cfRule type="cellIs" dxfId="123" priority="1" operator="lessThan">
      <formula>#REF!</formula>
    </cfRule>
    <cfRule type="cellIs" dxfId="122" priority="2" operator="greaterThan">
      <formula>#REF!</formula>
    </cfRule>
  </conditionalFormatting>
  <conditionalFormatting sqref="S14:S17">
    <cfRule type="cellIs" dxfId="121" priority="3" operator="lessThan">
      <formula>#REF!</formula>
    </cfRule>
    <cfRule type="cellIs" dxfId="120" priority="4" operator="greaterThan">
      <formula>#REF!</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0787-8E3D-48E1-9C22-DA288AB3AD81}">
  <sheetPr>
    <tabColor rgb="FF691C32"/>
  </sheetPr>
  <dimension ref="C6:Q20"/>
  <sheetViews>
    <sheetView showGridLines="0"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144</v>
      </c>
      <c r="D9" s="10"/>
      <c r="E9" s="9"/>
      <c r="F9" s="8"/>
      <c r="G9" s="4"/>
      <c r="H9" s="4"/>
      <c r="I9" s="4"/>
      <c r="J9" s="4"/>
      <c r="K9" s="4"/>
      <c r="L9" s="4"/>
      <c r="M9" s="4"/>
      <c r="N9" s="4"/>
      <c r="O9" s="4"/>
      <c r="P9" s="4"/>
      <c r="Q9" s="4"/>
    </row>
    <row r="10" spans="3:17" ht="18" x14ac:dyDescent="0.25">
      <c r="C10" s="226" t="s">
        <v>31</v>
      </c>
      <c r="D10" s="226" t="s">
        <v>100</v>
      </c>
      <c r="E10" s="232" t="s">
        <v>47</v>
      </c>
      <c r="F10" s="233"/>
      <c r="G10" s="233"/>
      <c r="H10" s="233"/>
      <c r="I10" s="233"/>
      <c r="J10" s="233"/>
      <c r="K10" s="233"/>
      <c r="L10" s="233"/>
      <c r="M10" s="233"/>
      <c r="N10" s="233"/>
      <c r="O10" s="233"/>
      <c r="P10" s="234"/>
      <c r="Q10" s="235" t="s">
        <v>7</v>
      </c>
    </row>
    <row r="11" spans="3:17" ht="18" x14ac:dyDescent="0.25">
      <c r="C11" s="227"/>
      <c r="D11" s="227"/>
      <c r="E11" s="232" t="s">
        <v>104</v>
      </c>
      <c r="F11" s="233"/>
      <c r="G11" s="234"/>
      <c r="H11" s="232" t="s">
        <v>105</v>
      </c>
      <c r="I11" s="233"/>
      <c r="J11" s="234"/>
      <c r="K11" s="232" t="s">
        <v>106</v>
      </c>
      <c r="L11" s="233"/>
      <c r="M11" s="234"/>
      <c r="N11" s="232" t="s">
        <v>107</v>
      </c>
      <c r="O11" s="233"/>
      <c r="P11" s="234"/>
      <c r="Q11" s="236"/>
    </row>
    <row r="12" spans="3:17" ht="27.75" customHeight="1" x14ac:dyDescent="0.25">
      <c r="C12" s="285" t="s">
        <v>108</v>
      </c>
      <c r="D12" s="65" t="s">
        <v>109</v>
      </c>
      <c r="E12" s="351">
        <v>1</v>
      </c>
      <c r="F12" s="352"/>
      <c r="G12" s="352"/>
      <c r="H12" s="352">
        <v>1</v>
      </c>
      <c r="I12" s="352"/>
      <c r="J12" s="352"/>
      <c r="K12" s="353">
        <v>1</v>
      </c>
      <c r="L12" s="353"/>
      <c r="M12" s="353"/>
      <c r="N12" s="354">
        <v>0</v>
      </c>
      <c r="O12" s="354"/>
      <c r="P12" s="355"/>
      <c r="Q12" s="34">
        <f>+SUM(E12:P12)</f>
        <v>3</v>
      </c>
    </row>
    <row r="13" spans="3:17" ht="27.75" customHeight="1" x14ac:dyDescent="0.25">
      <c r="C13" s="286"/>
      <c r="D13" s="70" t="s">
        <v>14</v>
      </c>
      <c r="E13" s="356">
        <v>1</v>
      </c>
      <c r="F13" s="357"/>
      <c r="G13" s="357"/>
      <c r="H13" s="357">
        <v>1</v>
      </c>
      <c r="I13" s="357"/>
      <c r="J13" s="357"/>
      <c r="K13" s="358">
        <v>1</v>
      </c>
      <c r="L13" s="358"/>
      <c r="M13" s="358"/>
      <c r="N13" s="359">
        <v>0</v>
      </c>
      <c r="O13" s="359"/>
      <c r="P13" s="360"/>
      <c r="Q13" s="47">
        <f>+SUM(E13:P13)</f>
        <v>3</v>
      </c>
    </row>
    <row r="14" spans="3:17" ht="27.75" customHeight="1" x14ac:dyDescent="0.25">
      <c r="C14" s="286"/>
      <c r="D14" s="68"/>
      <c r="E14" s="49"/>
      <c r="F14" s="49"/>
      <c r="G14" s="49"/>
      <c r="H14" s="49"/>
      <c r="I14" s="49"/>
      <c r="J14" s="49"/>
      <c r="K14" s="49"/>
      <c r="L14" s="49"/>
      <c r="M14" s="273" t="s">
        <v>154</v>
      </c>
      <c r="N14" s="274"/>
      <c r="O14" s="274"/>
      <c r="P14" s="275"/>
      <c r="Q14" s="219">
        <f>+Q13/Q12</f>
        <v>1</v>
      </c>
    </row>
    <row r="15" spans="3:17" ht="27.75" customHeight="1" x14ac:dyDescent="0.25">
      <c r="C15" s="292"/>
      <c r="D15" s="44"/>
      <c r="M15" s="248" t="s">
        <v>155</v>
      </c>
      <c r="N15" s="249"/>
      <c r="O15" s="249"/>
      <c r="P15" s="250"/>
      <c r="Q15" s="217">
        <f>+Q12/Q12</f>
        <v>1</v>
      </c>
    </row>
    <row r="16" spans="3:17" ht="18" customHeight="1" x14ac:dyDescent="0.25">
      <c r="C16" s="96" t="s">
        <v>49</v>
      </c>
      <c r="D16" s="44"/>
      <c r="N16" s="45"/>
      <c r="O16" s="45"/>
      <c r="P16" s="45"/>
      <c r="Q16" s="46"/>
    </row>
    <row r="17" spans="3:4" ht="38.25" x14ac:dyDescent="0.25">
      <c r="C17" s="102" t="s">
        <v>143</v>
      </c>
      <c r="D17" s="184"/>
    </row>
    <row r="20" spans="3:4" ht="18" x14ac:dyDescent="0.25">
      <c r="C20" s="212"/>
    </row>
  </sheetData>
  <sheetProtection algorithmName="SHA-512" hashValue="hsa23RdZeYO4SOx8OxVRemBIbJuDDSDzN7Nboqc1IiLf8Jw1ClSV644MrJZ8opeJZjOhzPiXS4v3kWZdIlhDcA==" saltValue="Da7q5U27JM2o9q2KCnd2Mw==" spinCount="100000" sheet="1" objects="1" scenarios="1"/>
  <mergeCells count="19">
    <mergeCell ref="Q10:Q11"/>
    <mergeCell ref="C10:C11"/>
    <mergeCell ref="E10:P10"/>
    <mergeCell ref="D10:D11"/>
    <mergeCell ref="E11:G11"/>
    <mergeCell ref="H11:J11"/>
    <mergeCell ref="K11:M11"/>
    <mergeCell ref="N11:P11"/>
    <mergeCell ref="C12:C15"/>
    <mergeCell ref="E12:G12"/>
    <mergeCell ref="H12:J12"/>
    <mergeCell ref="K12:M12"/>
    <mergeCell ref="N12:P12"/>
    <mergeCell ref="M15:P15"/>
    <mergeCell ref="E13:G13"/>
    <mergeCell ref="H13:J13"/>
    <mergeCell ref="K13:M13"/>
    <mergeCell ref="N13:P13"/>
    <mergeCell ref="M14:P14"/>
  </mergeCells>
  <conditionalFormatting sqref="E12:E13 H12:H13 K12:K13 N12:N13">
    <cfRule type="cellIs" dxfId="7" priority="3" operator="lessThan">
      <formula>#REF!</formula>
    </cfRule>
    <cfRule type="cellIs" dxfId="6" priority="4" operator="greaterThan">
      <formula>#REF!</formula>
    </cfRule>
  </conditionalFormatting>
  <conditionalFormatting sqref="Q12:Q13">
    <cfRule type="cellIs" dxfId="5" priority="1" operator="lessThan">
      <formula>#REF!</formula>
    </cfRule>
    <cfRule type="cellIs" dxfId="4" priority="2" operator="greaterThan">
      <formula>#REF!</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1EBDA-E906-4906-A328-C5BDFA558FC2}">
  <sheetPr>
    <tabColor rgb="FF83C6BF"/>
  </sheetPr>
  <dimension ref="C6:Q18"/>
  <sheetViews>
    <sheetView showGridLines="0" workbookViewId="0">
      <selection activeCell="C6" sqref="C6"/>
    </sheetView>
  </sheetViews>
  <sheetFormatPr baseColWidth="10" defaultRowHeight="15" x14ac:dyDescent="0.25"/>
  <cols>
    <col min="3" max="3" width="91.7109375" customWidth="1"/>
    <col min="4" max="4" width="39.42578125" customWidth="1"/>
    <col min="5" max="13" width="9.5703125" customWidth="1"/>
    <col min="14" max="16" width="11.1406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44</v>
      </c>
      <c r="D8" s="11"/>
      <c r="E8" s="9"/>
      <c r="F8" s="8"/>
      <c r="G8" s="4"/>
      <c r="H8" s="4"/>
      <c r="I8" s="4"/>
      <c r="J8" s="4"/>
      <c r="K8" s="4"/>
      <c r="L8" s="4"/>
      <c r="M8" s="4"/>
      <c r="N8" s="4"/>
      <c r="O8" s="4"/>
      <c r="P8" s="4"/>
      <c r="Q8" s="4"/>
    </row>
    <row r="9" spans="3:17" ht="27.75" x14ac:dyDescent="0.5">
      <c r="C9" s="10" t="s">
        <v>113</v>
      </c>
      <c r="D9" s="10"/>
      <c r="E9" s="9"/>
      <c r="F9" s="8"/>
      <c r="G9" s="4"/>
      <c r="H9" s="4"/>
      <c r="I9" s="4"/>
      <c r="J9" s="4"/>
      <c r="K9" s="4"/>
      <c r="L9" s="4"/>
      <c r="M9" s="4"/>
      <c r="N9" s="4"/>
      <c r="O9" s="4"/>
      <c r="P9" s="4"/>
      <c r="Q9" s="4"/>
    </row>
    <row r="10" spans="3:17" ht="21.75" customHeight="1" x14ac:dyDescent="0.25">
      <c r="C10" s="226" t="s">
        <v>31</v>
      </c>
      <c r="D10" s="226" t="s">
        <v>100</v>
      </c>
      <c r="E10" s="232" t="s">
        <v>47</v>
      </c>
      <c r="F10" s="233"/>
      <c r="G10" s="233"/>
      <c r="H10" s="233"/>
      <c r="I10" s="233"/>
      <c r="J10" s="233"/>
      <c r="K10" s="233"/>
      <c r="L10" s="233"/>
      <c r="M10" s="233"/>
      <c r="N10" s="233"/>
      <c r="O10" s="233"/>
      <c r="P10" s="234"/>
      <c r="Q10" s="235" t="s">
        <v>7</v>
      </c>
    </row>
    <row r="11" spans="3:17" ht="18" x14ac:dyDescent="0.25">
      <c r="C11" s="227"/>
      <c r="D11" s="291"/>
      <c r="E11" s="32" t="s">
        <v>18</v>
      </c>
      <c r="F11" s="32" t="s">
        <v>19</v>
      </c>
      <c r="G11" s="32" t="s">
        <v>20</v>
      </c>
      <c r="H11" s="32" t="s">
        <v>21</v>
      </c>
      <c r="I11" s="32" t="s">
        <v>22</v>
      </c>
      <c r="J11" s="32" t="s">
        <v>23</v>
      </c>
      <c r="K11" s="32" t="s">
        <v>24</v>
      </c>
      <c r="L11" s="32" t="s">
        <v>25</v>
      </c>
      <c r="M11" s="32" t="s">
        <v>26</v>
      </c>
      <c r="N11" s="32" t="s">
        <v>27</v>
      </c>
      <c r="O11" s="32" t="s">
        <v>28</v>
      </c>
      <c r="P11" s="32" t="s">
        <v>29</v>
      </c>
      <c r="Q11" s="236"/>
    </row>
    <row r="12" spans="3:17" ht="27.75" customHeight="1" x14ac:dyDescent="0.25">
      <c r="C12" s="285" t="s">
        <v>114</v>
      </c>
      <c r="D12" s="65" t="s">
        <v>13</v>
      </c>
      <c r="E12" s="176">
        <v>1</v>
      </c>
      <c r="F12" s="177">
        <v>1</v>
      </c>
      <c r="G12" s="177">
        <v>1</v>
      </c>
      <c r="H12" s="177">
        <v>1</v>
      </c>
      <c r="I12" s="177">
        <v>1</v>
      </c>
      <c r="J12" s="177">
        <v>1</v>
      </c>
      <c r="K12" s="177">
        <v>1</v>
      </c>
      <c r="L12" s="177">
        <v>1</v>
      </c>
      <c r="M12" s="177">
        <v>1</v>
      </c>
      <c r="N12" s="177">
        <v>1</v>
      </c>
      <c r="O12" s="177">
        <v>1</v>
      </c>
      <c r="P12" s="178">
        <v>1</v>
      </c>
      <c r="Q12" s="77">
        <f>+SUM(E12:P12)</f>
        <v>12</v>
      </c>
    </row>
    <row r="13" spans="3:17" ht="27.75" x14ac:dyDescent="0.25">
      <c r="C13" s="286"/>
      <c r="D13" s="66" t="s">
        <v>46</v>
      </c>
      <c r="E13" s="179"/>
      <c r="F13" s="180"/>
      <c r="G13" s="180"/>
      <c r="H13" s="361">
        <v>1</v>
      </c>
      <c r="I13" s="362"/>
      <c r="J13" s="364"/>
      <c r="K13" s="361">
        <v>2</v>
      </c>
      <c r="L13" s="362"/>
      <c r="M13" s="364"/>
      <c r="N13" s="361">
        <v>0</v>
      </c>
      <c r="O13" s="362"/>
      <c r="P13" s="363"/>
      <c r="Q13" s="34">
        <f>+E12+F12++G12+H13+K13+N13</f>
        <v>6</v>
      </c>
    </row>
    <row r="14" spans="3:17" ht="27.75" customHeight="1" x14ac:dyDescent="0.25">
      <c r="C14" s="286"/>
      <c r="D14" s="70" t="s">
        <v>14</v>
      </c>
      <c r="E14" s="139">
        <v>0</v>
      </c>
      <c r="F14" s="140">
        <v>0</v>
      </c>
      <c r="G14" s="140">
        <v>0</v>
      </c>
      <c r="H14" s="140">
        <v>0</v>
      </c>
      <c r="I14" s="140">
        <v>0</v>
      </c>
      <c r="J14" s="140">
        <v>0</v>
      </c>
      <c r="K14" s="141">
        <v>1</v>
      </c>
      <c r="L14" s="141">
        <v>0</v>
      </c>
      <c r="M14" s="141">
        <v>2</v>
      </c>
      <c r="N14" s="141">
        <v>0</v>
      </c>
      <c r="O14" s="141">
        <v>0</v>
      </c>
      <c r="P14" s="181">
        <v>3</v>
      </c>
      <c r="Q14" s="33">
        <f>+E14+F14+G14+H14+I14+J14+K14+L14+M14+N14+O14+P14</f>
        <v>6</v>
      </c>
    </row>
    <row r="15" spans="3:17" ht="27.75" customHeight="1" x14ac:dyDescent="0.25">
      <c r="C15" s="286"/>
      <c r="D15" s="44"/>
      <c r="E15" s="192"/>
      <c r="F15" s="192"/>
      <c r="G15" s="192"/>
      <c r="H15" s="192"/>
      <c r="I15" s="192"/>
      <c r="J15" s="192"/>
      <c r="K15" s="192"/>
      <c r="L15" s="192"/>
      <c r="M15" s="273" t="s">
        <v>154</v>
      </c>
      <c r="N15" s="274"/>
      <c r="O15" s="274"/>
      <c r="P15" s="275"/>
      <c r="Q15" s="219">
        <f>+Q14/Q13</f>
        <v>1</v>
      </c>
    </row>
    <row r="16" spans="3:17" ht="27.75" customHeight="1" x14ac:dyDescent="0.25">
      <c r="C16" s="292"/>
      <c r="D16" s="44"/>
      <c r="M16" s="248" t="s">
        <v>155</v>
      </c>
      <c r="N16" s="249"/>
      <c r="O16" s="249"/>
      <c r="P16" s="250"/>
      <c r="Q16" s="217">
        <f>+Q13/Q13</f>
        <v>1</v>
      </c>
    </row>
    <row r="17" spans="3:3" ht="18" x14ac:dyDescent="0.25">
      <c r="C17" s="96" t="s">
        <v>49</v>
      </c>
    </row>
    <row r="18" spans="3:3" ht="38.25" x14ac:dyDescent="0.25">
      <c r="C18" s="102" t="s">
        <v>70</v>
      </c>
    </row>
  </sheetData>
  <sheetProtection algorithmName="SHA-512" hashValue="nlBCNULAuCLYFOWakdiplLNnRmbnBg0dXzQVY8NSzqAXJM+DJwAh75hKAZutFmaud3h9RQJjcSkI3uqzq0gnaQ==" saltValue="ORdioL/6mcaNMAjLS5TFKw==" spinCount="100000" sheet="1" objects="1" scenarios="1"/>
  <mergeCells count="10">
    <mergeCell ref="Q10:Q11"/>
    <mergeCell ref="N13:P13"/>
    <mergeCell ref="K13:M13"/>
    <mergeCell ref="M15:P15"/>
    <mergeCell ref="C10:C11"/>
    <mergeCell ref="E10:P10"/>
    <mergeCell ref="D10:D11"/>
    <mergeCell ref="H13:J13"/>
    <mergeCell ref="C12:C16"/>
    <mergeCell ref="M16:P16"/>
  </mergeCells>
  <conditionalFormatting sqref="E14:P14 E15:M15">
    <cfRule type="cellIs" dxfId="3" priority="3" operator="lessThan">
      <formula>#REF!</formula>
    </cfRule>
    <cfRule type="cellIs" dxfId="2" priority="4" operator="greaterThan">
      <formula>#REF!</formula>
    </cfRule>
  </conditionalFormatting>
  <conditionalFormatting sqref="Q12:Q14">
    <cfRule type="cellIs" dxfId="1" priority="1" operator="lessThan">
      <formula>#REF!</formula>
    </cfRule>
    <cfRule type="cellIs" dxfId="0" priority="2" operator="greaterThan">
      <formula>#REF!</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51EC-A866-40F3-8377-24408D44CF74}">
  <sheetPr>
    <tabColor rgb="FF235B4E"/>
  </sheetPr>
  <dimension ref="C6:R30"/>
  <sheetViews>
    <sheetView showGridLines="0" topLeftCell="E18" zoomScaleNormal="100" workbookViewId="0">
      <selection activeCell="C5" sqref="C5"/>
    </sheetView>
  </sheetViews>
  <sheetFormatPr baseColWidth="10" defaultRowHeight="15" x14ac:dyDescent="0.25"/>
  <cols>
    <col min="3" max="3" width="86.5703125" customWidth="1"/>
    <col min="4" max="4" width="39.42578125" customWidth="1"/>
    <col min="5" max="8" width="9.5703125" customWidth="1"/>
    <col min="9" max="9" width="9.85546875" customWidth="1"/>
    <col min="10" max="12" width="9.5703125" customWidth="1"/>
    <col min="13" max="14" width="10.42578125" customWidth="1"/>
    <col min="15" max="15" width="9.85546875" customWidth="1"/>
    <col min="16" max="16" width="11" customWidth="1"/>
    <col min="17" max="17" width="25.140625" customWidth="1"/>
  </cols>
  <sheetData>
    <row r="6" spans="3:18" ht="27.75" x14ac:dyDescent="0.5">
      <c r="C6" s="12" t="s">
        <v>9</v>
      </c>
      <c r="D6" s="12"/>
      <c r="E6" s="4"/>
      <c r="F6" s="4"/>
      <c r="G6" s="4"/>
      <c r="H6" s="4"/>
      <c r="I6" s="4"/>
      <c r="J6" s="4"/>
      <c r="K6" s="4"/>
      <c r="L6" s="4"/>
      <c r="M6" s="4"/>
      <c r="N6" s="4"/>
      <c r="O6" s="4"/>
      <c r="P6" s="4"/>
      <c r="Q6" s="4"/>
    </row>
    <row r="7" spans="3:18" ht="22.5" x14ac:dyDescent="0.4">
      <c r="C7" s="11" t="s">
        <v>8</v>
      </c>
      <c r="D7" s="11"/>
      <c r="E7" s="4"/>
      <c r="F7" s="4"/>
      <c r="G7" s="4"/>
      <c r="H7" s="4"/>
      <c r="I7" s="4"/>
      <c r="J7" s="4"/>
      <c r="K7" s="4"/>
      <c r="L7" s="4"/>
      <c r="M7" s="4"/>
      <c r="N7" s="4"/>
      <c r="O7" s="4"/>
      <c r="P7" s="4"/>
      <c r="Q7" s="4"/>
    </row>
    <row r="8" spans="3:18" ht="27.75" x14ac:dyDescent="0.5">
      <c r="C8" s="11" t="s">
        <v>15</v>
      </c>
      <c r="D8" s="11"/>
      <c r="E8" s="9"/>
      <c r="F8" s="8"/>
      <c r="G8" s="4"/>
      <c r="H8" s="4"/>
      <c r="I8" s="4"/>
      <c r="J8" s="4"/>
      <c r="K8" s="4"/>
      <c r="L8" s="4"/>
      <c r="M8" s="4"/>
      <c r="N8" s="4"/>
      <c r="O8" s="4"/>
      <c r="P8" s="4"/>
      <c r="Q8" s="4"/>
    </row>
    <row r="9" spans="3:18" ht="27.75" x14ac:dyDescent="0.5">
      <c r="C9" s="10" t="s">
        <v>124</v>
      </c>
      <c r="D9" s="10"/>
      <c r="E9" s="9"/>
      <c r="F9" s="8"/>
      <c r="G9" s="4"/>
      <c r="H9" s="4"/>
      <c r="I9" s="4"/>
      <c r="J9" s="4"/>
      <c r="K9" s="4"/>
      <c r="L9" s="4"/>
      <c r="M9" s="4"/>
      <c r="N9" s="4"/>
      <c r="O9" s="4"/>
      <c r="P9" s="4"/>
      <c r="Q9" s="4"/>
    </row>
    <row r="10" spans="3:18" ht="24" customHeight="1" x14ac:dyDescent="0.25">
      <c r="C10" s="226" t="s">
        <v>31</v>
      </c>
      <c r="D10" s="226" t="s">
        <v>100</v>
      </c>
      <c r="E10" s="232" t="s">
        <v>47</v>
      </c>
      <c r="F10" s="233"/>
      <c r="G10" s="233"/>
      <c r="H10" s="233"/>
      <c r="I10" s="233"/>
      <c r="J10" s="233"/>
      <c r="K10" s="233"/>
      <c r="L10" s="233"/>
      <c r="M10" s="233"/>
      <c r="N10" s="233"/>
      <c r="O10" s="233"/>
      <c r="P10" s="234"/>
      <c r="Q10" s="235" t="s">
        <v>7</v>
      </c>
    </row>
    <row r="11" spans="3:18" ht="18" customHeight="1" x14ac:dyDescent="0.25">
      <c r="C11" s="227"/>
      <c r="D11" s="227"/>
      <c r="E11" s="32" t="s">
        <v>18</v>
      </c>
      <c r="F11" s="32" t="s">
        <v>19</v>
      </c>
      <c r="G11" s="32" t="s">
        <v>20</v>
      </c>
      <c r="H11" s="32" t="s">
        <v>21</v>
      </c>
      <c r="I11" s="32" t="s">
        <v>22</v>
      </c>
      <c r="J11" s="32" t="s">
        <v>23</v>
      </c>
      <c r="K11" s="32" t="s">
        <v>24</v>
      </c>
      <c r="L11" s="32" t="s">
        <v>25</v>
      </c>
      <c r="M11" s="32" t="s">
        <v>26</v>
      </c>
      <c r="N11" s="32" t="s">
        <v>27</v>
      </c>
      <c r="O11" s="32" t="s">
        <v>28</v>
      </c>
      <c r="P11" s="32" t="s">
        <v>29</v>
      </c>
      <c r="Q11" s="276"/>
    </row>
    <row r="12" spans="3:18" ht="27.75" x14ac:dyDescent="0.25">
      <c r="C12" s="264" t="s">
        <v>16</v>
      </c>
      <c r="D12" s="59" t="s">
        <v>13</v>
      </c>
      <c r="E12" s="255">
        <v>77935</v>
      </c>
      <c r="F12" s="256"/>
      <c r="G12" s="256"/>
      <c r="H12" s="256"/>
      <c r="I12" s="256"/>
      <c r="J12" s="256"/>
      <c r="K12" s="256"/>
      <c r="L12" s="256"/>
      <c r="M12" s="256"/>
      <c r="N12" s="256"/>
      <c r="O12" s="256"/>
      <c r="P12" s="257"/>
      <c r="Q12" s="57">
        <f>+SUM(E12:P12)</f>
        <v>77935</v>
      </c>
    </row>
    <row r="13" spans="3:18" ht="27.75" x14ac:dyDescent="0.25">
      <c r="C13" s="265"/>
      <c r="D13" s="60" t="s">
        <v>46</v>
      </c>
      <c r="E13" s="279">
        <v>135000</v>
      </c>
      <c r="F13" s="280"/>
      <c r="G13" s="280"/>
      <c r="H13" s="280"/>
      <c r="I13" s="280"/>
      <c r="J13" s="280"/>
      <c r="K13" s="280"/>
      <c r="L13" s="280"/>
      <c r="M13" s="280"/>
      <c r="N13" s="280"/>
      <c r="O13" s="280"/>
      <c r="P13" s="251"/>
      <c r="Q13" s="63">
        <f>+SUM(E13:P13)</f>
        <v>135000</v>
      </c>
    </row>
    <row r="14" spans="3:18" ht="27.75" customHeight="1" x14ac:dyDescent="0.25">
      <c r="C14" s="265"/>
      <c r="D14" s="60" t="s">
        <v>14</v>
      </c>
      <c r="E14" s="85">
        <v>6775</v>
      </c>
      <c r="F14" s="86">
        <v>17429</v>
      </c>
      <c r="G14" s="86">
        <v>13989</v>
      </c>
      <c r="H14" s="86">
        <v>11318</v>
      </c>
      <c r="I14" s="91">
        <v>18405</v>
      </c>
      <c r="J14" s="86">
        <v>8808</v>
      </c>
      <c r="K14" s="86">
        <v>8177</v>
      </c>
      <c r="L14" s="162">
        <v>10162</v>
      </c>
      <c r="M14" s="115">
        <v>13432</v>
      </c>
      <c r="N14" s="115">
        <v>13348</v>
      </c>
      <c r="O14" s="115">
        <v>12931</v>
      </c>
      <c r="P14" s="116">
        <v>5071</v>
      </c>
      <c r="Q14" s="57">
        <f>+SUM(E14:P14)</f>
        <v>139845</v>
      </c>
    </row>
    <row r="15" spans="3:18" ht="27.75" x14ac:dyDescent="0.25">
      <c r="C15" s="265"/>
      <c r="D15" s="58" t="s">
        <v>45</v>
      </c>
      <c r="E15" s="266" t="s">
        <v>78</v>
      </c>
      <c r="F15" s="267"/>
      <c r="G15" s="267"/>
      <c r="H15" s="267"/>
      <c r="I15" s="267"/>
      <c r="J15" s="267"/>
      <c r="K15" s="267"/>
      <c r="L15" s="267"/>
      <c r="M15" s="267"/>
      <c r="N15" s="268"/>
      <c r="O15" s="268"/>
      <c r="P15" s="269"/>
      <c r="Q15" s="56">
        <v>2378933</v>
      </c>
      <c r="R15" s="61"/>
    </row>
    <row r="16" spans="3:18" ht="27.75" customHeight="1" x14ac:dyDescent="0.25">
      <c r="C16" s="93"/>
      <c r="D16" s="55"/>
      <c r="E16" s="49"/>
      <c r="F16" s="49"/>
      <c r="G16" s="49"/>
      <c r="H16" s="49"/>
      <c r="I16" s="49"/>
      <c r="J16" s="49"/>
      <c r="K16" s="49"/>
      <c r="L16" s="273" t="s">
        <v>151</v>
      </c>
      <c r="M16" s="274"/>
      <c r="N16" s="274"/>
      <c r="O16" s="274"/>
      <c r="P16" s="275"/>
      <c r="Q16" s="220">
        <f>(((Q15+Q14)/Q15)-1)</f>
        <v>5.8784757704399393E-2</v>
      </c>
    </row>
    <row r="17" spans="3:18" ht="27.75" customHeight="1" x14ac:dyDescent="0.25">
      <c r="C17" s="96" t="s">
        <v>49</v>
      </c>
      <c r="D17" s="44"/>
      <c r="L17" s="248" t="s">
        <v>150</v>
      </c>
      <c r="M17" s="249"/>
      <c r="N17" s="249"/>
      <c r="O17" s="249"/>
      <c r="P17" s="250"/>
      <c r="Q17" s="218">
        <f>(((+Q13+Q15)/Q15)-1)</f>
        <v>5.6748130359282944E-2</v>
      </c>
    </row>
    <row r="18" spans="3:18" ht="30" x14ac:dyDescent="0.25">
      <c r="C18" s="94" t="s">
        <v>91</v>
      </c>
      <c r="D18" s="44"/>
      <c r="N18" s="64"/>
      <c r="O18" s="64"/>
      <c r="P18" s="64"/>
      <c r="Q18" s="46"/>
    </row>
    <row r="19" spans="3:18" ht="27.75" x14ac:dyDescent="0.25">
      <c r="D19" s="44"/>
      <c r="N19" s="64"/>
      <c r="O19" s="64"/>
      <c r="P19" s="64"/>
      <c r="Q19" s="46"/>
    </row>
    <row r="20" spans="3:18" ht="21.75" customHeight="1" x14ac:dyDescent="0.25">
      <c r="C20" s="44"/>
      <c r="D20" s="44"/>
      <c r="N20" s="45"/>
      <c r="O20" s="45"/>
      <c r="P20" s="45"/>
      <c r="Q20" s="46"/>
    </row>
    <row r="21" spans="3:18" ht="21.75" customHeight="1" x14ac:dyDescent="0.25">
      <c r="C21" s="39"/>
      <c r="D21" s="39"/>
      <c r="E21" s="40"/>
      <c r="F21" s="40"/>
      <c r="G21" s="40"/>
      <c r="H21" s="40"/>
      <c r="I21" s="40"/>
      <c r="J21" s="40"/>
      <c r="K21" s="40"/>
      <c r="L21" s="40"/>
      <c r="M21" s="40"/>
      <c r="N21" s="41"/>
      <c r="O21" s="41"/>
      <c r="P21" s="41"/>
      <c r="Q21" s="42"/>
    </row>
    <row r="22" spans="3:18" ht="24" customHeight="1" x14ac:dyDescent="0.25">
      <c r="C22" s="226" t="s">
        <v>31</v>
      </c>
      <c r="D22" s="226" t="s">
        <v>100</v>
      </c>
      <c r="E22" s="232" t="s">
        <v>47</v>
      </c>
      <c r="F22" s="233"/>
      <c r="G22" s="233"/>
      <c r="H22" s="233"/>
      <c r="I22" s="233"/>
      <c r="J22" s="233"/>
      <c r="K22" s="233"/>
      <c r="L22" s="233"/>
      <c r="M22" s="233"/>
      <c r="N22" s="233"/>
      <c r="O22" s="233"/>
      <c r="P22" s="234"/>
      <c r="Q22" s="235" t="s">
        <v>7</v>
      </c>
    </row>
    <row r="23" spans="3:18" ht="18" customHeight="1" x14ac:dyDescent="0.25">
      <c r="C23" s="227"/>
      <c r="D23" s="227"/>
      <c r="E23" s="32" t="s">
        <v>18</v>
      </c>
      <c r="F23" s="32" t="s">
        <v>19</v>
      </c>
      <c r="G23" s="32" t="s">
        <v>20</v>
      </c>
      <c r="H23" s="32" t="s">
        <v>21</v>
      </c>
      <c r="I23" s="32" t="s">
        <v>22</v>
      </c>
      <c r="J23" s="32" t="s">
        <v>23</v>
      </c>
      <c r="K23" s="32" t="s">
        <v>24</v>
      </c>
      <c r="L23" s="32" t="s">
        <v>25</v>
      </c>
      <c r="M23" s="32" t="s">
        <v>26</v>
      </c>
      <c r="N23" s="32" t="s">
        <v>27</v>
      </c>
      <c r="O23" s="32" t="s">
        <v>28</v>
      </c>
      <c r="P23" s="32" t="s">
        <v>29</v>
      </c>
      <c r="Q23" s="236"/>
    </row>
    <row r="24" spans="3:18" ht="27.75" customHeight="1" x14ac:dyDescent="0.25">
      <c r="C24" s="264" t="s">
        <v>90</v>
      </c>
      <c r="D24" s="59" t="s">
        <v>13</v>
      </c>
      <c r="E24" s="255">
        <f>48777-46455</f>
        <v>2322</v>
      </c>
      <c r="F24" s="256"/>
      <c r="G24" s="256"/>
      <c r="H24" s="256"/>
      <c r="I24" s="256"/>
      <c r="J24" s="256"/>
      <c r="K24" s="256"/>
      <c r="L24" s="256"/>
      <c r="M24" s="256"/>
      <c r="N24" s="256"/>
      <c r="O24" s="256"/>
      <c r="P24" s="257"/>
      <c r="Q24" s="57">
        <f>+SUM(E24:P24)+46455</f>
        <v>48777</v>
      </c>
    </row>
    <row r="25" spans="3:18" ht="27.75" customHeight="1" x14ac:dyDescent="0.25">
      <c r="C25" s="265"/>
      <c r="D25" s="62" t="s">
        <v>46</v>
      </c>
      <c r="E25" s="258">
        <v>250066</v>
      </c>
      <c r="F25" s="277"/>
      <c r="G25" s="277"/>
      <c r="H25" s="277"/>
      <c r="I25" s="277"/>
      <c r="J25" s="277"/>
      <c r="K25" s="277"/>
      <c r="L25" s="277"/>
      <c r="M25" s="277"/>
      <c r="N25" s="277"/>
      <c r="O25" s="277"/>
      <c r="P25" s="278"/>
      <c r="Q25" s="57">
        <f>+E25+Q27</f>
        <v>300000</v>
      </c>
    </row>
    <row r="26" spans="3:18" ht="27.75" x14ac:dyDescent="0.25">
      <c r="C26" s="265"/>
      <c r="D26" s="60" t="s">
        <v>14</v>
      </c>
      <c r="E26" s="85">
        <v>5348</v>
      </c>
      <c r="F26" s="86">
        <v>281</v>
      </c>
      <c r="G26" s="86">
        <v>351</v>
      </c>
      <c r="H26" s="86">
        <v>343</v>
      </c>
      <c r="I26" s="91">
        <v>610</v>
      </c>
      <c r="J26" s="86">
        <v>590</v>
      </c>
      <c r="K26" s="86">
        <v>16826</v>
      </c>
      <c r="L26" s="162">
        <v>55130</v>
      </c>
      <c r="M26" s="115">
        <v>65220</v>
      </c>
      <c r="N26" s="115">
        <v>70224</v>
      </c>
      <c r="O26" s="115">
        <v>48781</v>
      </c>
      <c r="P26" s="160">
        <v>36508</v>
      </c>
      <c r="Q26" s="34">
        <f>+SUM(E26:P26)</f>
        <v>300212</v>
      </c>
    </row>
    <row r="27" spans="3:18" ht="27.75" x14ac:dyDescent="0.25">
      <c r="C27" s="265"/>
      <c r="D27" s="58" t="s">
        <v>45</v>
      </c>
      <c r="E27" s="270" t="s">
        <v>79</v>
      </c>
      <c r="F27" s="271"/>
      <c r="G27" s="271"/>
      <c r="H27" s="271"/>
      <c r="I27" s="271"/>
      <c r="J27" s="271"/>
      <c r="K27" s="271"/>
      <c r="L27" s="271"/>
      <c r="M27" s="271"/>
      <c r="N27" s="271"/>
      <c r="O27" s="271"/>
      <c r="P27" s="272"/>
      <c r="Q27" s="33">
        <v>49934</v>
      </c>
      <c r="R27" s="61"/>
    </row>
    <row r="28" spans="3:18" ht="27.75" customHeight="1" x14ac:dyDescent="0.25">
      <c r="C28" s="95"/>
      <c r="D28" s="55"/>
      <c r="E28" s="49"/>
      <c r="L28" s="273" t="s">
        <v>151</v>
      </c>
      <c r="M28" s="274"/>
      <c r="N28" s="274"/>
      <c r="O28" s="274"/>
      <c r="P28" s="275"/>
      <c r="Q28" s="220">
        <f>(((Q26+Q27)/Q27)-1)</f>
        <v>6.0121760724155884</v>
      </c>
    </row>
    <row r="29" spans="3:18" ht="27.75" customHeight="1" x14ac:dyDescent="0.25">
      <c r="C29" s="96" t="s">
        <v>49</v>
      </c>
      <c r="L29" s="248" t="s">
        <v>150</v>
      </c>
      <c r="M29" s="249"/>
      <c r="N29" s="249"/>
      <c r="O29" s="249"/>
      <c r="P29" s="250"/>
      <c r="Q29" s="218">
        <f>((+Q25/Q27)-1)</f>
        <v>5.0079304682180474</v>
      </c>
    </row>
    <row r="30" spans="3:18" ht="45" x14ac:dyDescent="0.25">
      <c r="C30" s="94" t="s">
        <v>92</v>
      </c>
    </row>
  </sheetData>
  <sheetProtection algorithmName="SHA-512" hashValue="BGGL+RM3TeNEJkJn20QF5FCgXqDC5WTWRskCBrB20dBMEEr48FVoSH7QZUvAGt6dpXYvAZ5t1QkiIR9Tum3MqQ==" saltValue="eCVtRqK8f10x9nld/TvBYQ==" spinCount="100000" sheet="1" objects="1" scenarios="1"/>
  <mergeCells count="20">
    <mergeCell ref="Q10:Q11"/>
    <mergeCell ref="Q22:Q23"/>
    <mergeCell ref="E12:P12"/>
    <mergeCell ref="E24:P24"/>
    <mergeCell ref="E25:P25"/>
    <mergeCell ref="E13:P13"/>
    <mergeCell ref="L29:P29"/>
    <mergeCell ref="C24:C27"/>
    <mergeCell ref="E10:P10"/>
    <mergeCell ref="E15:P15"/>
    <mergeCell ref="C10:C11"/>
    <mergeCell ref="C22:C23"/>
    <mergeCell ref="E22:P22"/>
    <mergeCell ref="E27:P27"/>
    <mergeCell ref="D10:D11"/>
    <mergeCell ref="C12:C15"/>
    <mergeCell ref="D22:D23"/>
    <mergeCell ref="L16:P16"/>
    <mergeCell ref="L17:P17"/>
    <mergeCell ref="L28:P28"/>
  </mergeCells>
  <phoneticPr fontId="31" type="noConversion"/>
  <conditionalFormatting sqref="E14:L14">
    <cfRule type="cellIs" dxfId="119" priority="3" operator="lessThan">
      <formula>#REF!</formula>
    </cfRule>
    <cfRule type="cellIs" dxfId="118" priority="4" operator="greaterThan">
      <formula>#REF!</formula>
    </cfRule>
  </conditionalFormatting>
  <conditionalFormatting sqref="E26:P26">
    <cfRule type="cellIs" dxfId="117" priority="1" operator="lessThan">
      <formula>#REF!</formula>
    </cfRule>
    <cfRule type="cellIs" dxfId="116" priority="2" operator="greaterThan">
      <formula>#REF!</formula>
    </cfRule>
  </conditionalFormatting>
  <conditionalFormatting sqref="M14:P14 E15:P15 E27">
    <cfRule type="cellIs" dxfId="115" priority="9" operator="lessThan">
      <formula>#REF!</formula>
    </cfRule>
    <cfRule type="cellIs" dxfId="114" priority="10" operator="greaterThan">
      <formula>#REF!</formula>
    </cfRule>
  </conditionalFormatting>
  <conditionalFormatting sqref="Q12:Q15">
    <cfRule type="cellIs" dxfId="113" priority="7" operator="lessThan">
      <formula>#REF!</formula>
    </cfRule>
    <cfRule type="cellIs" dxfId="112" priority="8" operator="greaterThan">
      <formula>#REF!</formula>
    </cfRule>
  </conditionalFormatting>
  <conditionalFormatting sqref="Q24:Q27">
    <cfRule type="cellIs" dxfId="111" priority="5" operator="lessThan">
      <formula>#REF!</formula>
    </cfRule>
    <cfRule type="cellIs" dxfId="110" priority="6" operator="greaterThan">
      <formula>#REF!</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74028-C3FC-4EF5-A073-980AE033B4C9}">
  <sheetPr>
    <tabColor rgb="FF98989A"/>
    <pageSetUpPr fitToPage="1"/>
  </sheetPr>
  <dimension ref="B2:V985"/>
  <sheetViews>
    <sheetView showGridLines="0" zoomScaleNormal="100" workbookViewId="0">
      <selection activeCell="C10" sqref="C10"/>
    </sheetView>
  </sheetViews>
  <sheetFormatPr baseColWidth="10" defaultColWidth="14.42578125" defaultRowHeight="15" customHeight="1" x14ac:dyDescent="0.25"/>
  <cols>
    <col min="1" max="1" width="14.42578125" style="13"/>
    <col min="2" max="2" width="86.5703125" style="13" customWidth="1"/>
    <col min="3" max="3" width="39.42578125" style="13" customWidth="1"/>
    <col min="4" max="4" width="9.85546875" style="13" customWidth="1"/>
    <col min="5" max="8" width="9.5703125" style="13" customWidth="1"/>
    <col min="9" max="10" width="10" style="13" customWidth="1"/>
    <col min="11" max="11" width="9.5703125" style="13" customWidth="1"/>
    <col min="12" max="12" width="10.7109375" style="13" customWidth="1"/>
    <col min="13" max="13" width="9.5703125" style="13" customWidth="1"/>
    <col min="14" max="14" width="9.85546875" style="13" customWidth="1"/>
    <col min="15" max="15" width="10" style="13" customWidth="1"/>
    <col min="16" max="16" width="25.140625" style="13" customWidth="1"/>
    <col min="17" max="17" width="14.42578125" style="13"/>
    <col min="18" max="18" width="8.140625" style="13" customWidth="1"/>
    <col min="19" max="19" width="0.85546875" style="13" customWidth="1"/>
    <col min="20" max="20" width="2.42578125" style="13" customWidth="1"/>
    <col min="21" max="21" width="14.42578125" style="13"/>
    <col min="22" max="22" width="11.42578125" style="13" customWidth="1"/>
    <col min="23" max="16384" width="14.42578125" style="13"/>
  </cols>
  <sheetData>
    <row r="2" spans="2:22" ht="27.75" x14ac:dyDescent="0.5">
      <c r="B2" s="12" t="s">
        <v>9</v>
      </c>
      <c r="C2" s="4"/>
      <c r="D2" s="4"/>
      <c r="E2" s="4"/>
      <c r="F2" s="4"/>
      <c r="G2" s="4"/>
      <c r="H2" s="4"/>
      <c r="I2" s="4"/>
      <c r="J2" s="4"/>
      <c r="K2" s="4"/>
      <c r="L2" s="4"/>
      <c r="M2" s="4"/>
      <c r="N2" s="30"/>
      <c r="O2" s="30"/>
      <c r="P2" s="30"/>
      <c r="Q2" s="30"/>
      <c r="R2" s="15"/>
      <c r="T2" s="15"/>
      <c r="U2" s="14"/>
    </row>
    <row r="3" spans="2:22" ht="22.5" x14ac:dyDescent="0.4">
      <c r="B3" s="11" t="s">
        <v>8</v>
      </c>
      <c r="C3" s="4"/>
      <c r="D3" s="4"/>
      <c r="E3" s="4"/>
      <c r="F3" s="4"/>
      <c r="G3" s="4"/>
      <c r="H3" s="4"/>
      <c r="I3" s="4"/>
      <c r="J3" s="4"/>
      <c r="K3" s="4"/>
      <c r="L3" s="4"/>
      <c r="M3" s="4"/>
      <c r="N3" s="30"/>
      <c r="O3" s="30"/>
      <c r="P3" s="30"/>
      <c r="Q3" s="30"/>
      <c r="R3" s="15"/>
      <c r="S3" s="16"/>
      <c r="T3" s="15"/>
      <c r="U3" s="14"/>
    </row>
    <row r="4" spans="2:22" ht="22.5" x14ac:dyDescent="0.4">
      <c r="B4" s="31" t="s">
        <v>142</v>
      </c>
      <c r="C4" s="8"/>
      <c r="D4" s="4"/>
      <c r="E4" s="4"/>
      <c r="F4" s="4"/>
      <c r="G4" s="4"/>
      <c r="H4" s="4"/>
      <c r="I4" s="4"/>
      <c r="J4" s="4"/>
      <c r="K4" s="4"/>
      <c r="L4" s="4"/>
      <c r="M4" s="4"/>
      <c r="N4" s="30"/>
      <c r="O4" s="30"/>
      <c r="P4" s="30"/>
      <c r="Q4" s="30"/>
      <c r="R4" s="15"/>
      <c r="S4" s="16"/>
      <c r="T4" s="15"/>
      <c r="U4" s="14"/>
    </row>
    <row r="5" spans="2:22" ht="21.75" x14ac:dyDescent="0.4">
      <c r="B5" s="10" t="s">
        <v>116</v>
      </c>
      <c r="C5" s="8"/>
      <c r="D5" s="4"/>
      <c r="E5" s="4"/>
      <c r="F5" s="4"/>
      <c r="G5" s="4"/>
      <c r="H5" s="4"/>
      <c r="I5" s="4"/>
      <c r="J5" s="4"/>
      <c r="K5" s="4"/>
      <c r="L5" s="4"/>
      <c r="M5" s="4"/>
      <c r="N5" s="30"/>
      <c r="O5" s="30"/>
      <c r="P5" s="30"/>
      <c r="Q5" s="30"/>
      <c r="R5" s="15"/>
      <c r="S5" s="16"/>
      <c r="T5" s="15"/>
      <c r="U5" s="14"/>
    </row>
    <row r="6" spans="2:22" ht="21.75" x14ac:dyDescent="0.25">
      <c r="B6" s="226" t="s">
        <v>31</v>
      </c>
      <c r="C6" s="226" t="s">
        <v>100</v>
      </c>
      <c r="D6" s="232" t="s">
        <v>47</v>
      </c>
      <c r="E6" s="233"/>
      <c r="F6" s="233"/>
      <c r="G6" s="233"/>
      <c r="H6" s="233"/>
      <c r="I6" s="233"/>
      <c r="J6" s="233"/>
      <c r="K6" s="233"/>
      <c r="L6" s="233"/>
      <c r="M6" s="233"/>
      <c r="N6" s="233"/>
      <c r="O6" s="234"/>
      <c r="P6" s="235" t="s">
        <v>7</v>
      </c>
      <c r="Q6" s="101"/>
      <c r="R6" s="15"/>
      <c r="S6" s="16"/>
      <c r="T6" s="15"/>
      <c r="U6" s="14"/>
    </row>
    <row r="7" spans="2:22" ht="21.75" x14ac:dyDescent="0.25">
      <c r="B7" s="227"/>
      <c r="C7" s="227"/>
      <c r="D7" s="72" t="s">
        <v>18</v>
      </c>
      <c r="E7" s="72" t="s">
        <v>19</v>
      </c>
      <c r="F7" s="72" t="s">
        <v>20</v>
      </c>
      <c r="G7" s="72" t="s">
        <v>21</v>
      </c>
      <c r="H7" s="72" t="s">
        <v>22</v>
      </c>
      <c r="I7" s="72" t="s">
        <v>23</v>
      </c>
      <c r="J7" s="72" t="s">
        <v>24</v>
      </c>
      <c r="K7" s="72" t="s">
        <v>25</v>
      </c>
      <c r="L7" s="72" t="s">
        <v>26</v>
      </c>
      <c r="M7" s="72" t="s">
        <v>27</v>
      </c>
      <c r="N7" s="72" t="s">
        <v>28</v>
      </c>
      <c r="O7" s="72" t="s">
        <v>29</v>
      </c>
      <c r="P7" s="236"/>
      <c r="Q7" s="101"/>
      <c r="R7" s="15"/>
      <c r="S7" s="16"/>
      <c r="T7" s="15"/>
      <c r="U7" s="14"/>
    </row>
    <row r="8" spans="2:22" ht="27.75" customHeight="1" x14ac:dyDescent="0.25">
      <c r="B8" s="264" t="s">
        <v>52</v>
      </c>
      <c r="C8" s="193" t="s">
        <v>13</v>
      </c>
      <c r="D8" s="73">
        <v>10702</v>
      </c>
      <c r="E8" s="74">
        <v>9990</v>
      </c>
      <c r="F8" s="74">
        <v>11383</v>
      </c>
      <c r="G8" s="74">
        <v>9396</v>
      </c>
      <c r="H8" s="74">
        <v>11145</v>
      </c>
      <c r="I8" s="74">
        <v>10893</v>
      </c>
      <c r="J8" s="74">
        <v>10086</v>
      </c>
      <c r="K8" s="74">
        <v>11330</v>
      </c>
      <c r="L8" s="74">
        <v>10768</v>
      </c>
      <c r="M8" s="74">
        <v>10228</v>
      </c>
      <c r="N8" s="74">
        <v>10924</v>
      </c>
      <c r="O8" s="75">
        <v>10866</v>
      </c>
      <c r="P8" s="57">
        <f>+SUM(D8:O8)</f>
        <v>127711</v>
      </c>
      <c r="Q8" s="76"/>
      <c r="R8" s="15"/>
      <c r="S8" s="15"/>
      <c r="T8" s="15"/>
      <c r="U8" s="14"/>
    </row>
    <row r="9" spans="2:22" ht="27.75" customHeight="1" x14ac:dyDescent="0.25">
      <c r="B9" s="265"/>
      <c r="C9" s="194" t="s">
        <v>46</v>
      </c>
      <c r="D9" s="114"/>
      <c r="E9" s="115"/>
      <c r="F9" s="115"/>
      <c r="G9" s="115"/>
      <c r="H9" s="115"/>
      <c r="I9" s="115"/>
      <c r="J9" s="115"/>
      <c r="K9" s="115"/>
      <c r="L9" s="115"/>
      <c r="M9" s="115"/>
      <c r="N9" s="115"/>
      <c r="O9" s="116"/>
      <c r="P9" s="34">
        <f>+SUM(D9:O9)</f>
        <v>0</v>
      </c>
      <c r="Q9" s="76"/>
      <c r="R9" s="15"/>
      <c r="S9" s="15"/>
      <c r="T9" s="15"/>
      <c r="U9" s="29"/>
    </row>
    <row r="10" spans="2:22" ht="27.75" customHeight="1" x14ac:dyDescent="0.25">
      <c r="B10" s="265"/>
      <c r="C10" s="195" t="s">
        <v>14</v>
      </c>
      <c r="D10" s="161">
        <v>10761</v>
      </c>
      <c r="E10" s="127">
        <v>9826</v>
      </c>
      <c r="F10" s="127">
        <v>10923</v>
      </c>
      <c r="G10" s="127">
        <v>9467</v>
      </c>
      <c r="H10" s="127">
        <v>11040</v>
      </c>
      <c r="I10" s="127">
        <v>10591</v>
      </c>
      <c r="J10" s="127">
        <v>10288</v>
      </c>
      <c r="K10" s="118">
        <v>9347</v>
      </c>
      <c r="L10" s="118">
        <v>10121</v>
      </c>
      <c r="M10" s="118">
        <v>13279</v>
      </c>
      <c r="N10" s="118">
        <v>12729</v>
      </c>
      <c r="O10" s="119">
        <v>13741</v>
      </c>
      <c r="P10" s="57">
        <f>+SUM(D10:O10)</f>
        <v>132113</v>
      </c>
      <c r="Q10" s="76"/>
      <c r="R10" s="15"/>
      <c r="S10" s="15"/>
      <c r="T10" s="15"/>
      <c r="U10" s="17"/>
    </row>
    <row r="11" spans="2:22" ht="27.75" customHeight="1" x14ac:dyDescent="0.25">
      <c r="B11" s="265"/>
      <c r="C11" s="44"/>
      <c r="D11"/>
      <c r="E11"/>
      <c r="F11"/>
      <c r="G11"/>
      <c r="H11"/>
      <c r="I11"/>
      <c r="J11"/>
      <c r="K11"/>
      <c r="L11" s="273" t="s">
        <v>154</v>
      </c>
      <c r="M11" s="274"/>
      <c r="N11" s="274"/>
      <c r="O11" s="275"/>
      <c r="P11" s="220">
        <f>+P10/P8</f>
        <v>1.0344684482934126</v>
      </c>
      <c r="Q11" s="46"/>
      <c r="R11" s="15"/>
      <c r="S11" s="28"/>
      <c r="T11" s="18"/>
      <c r="U11" s="27"/>
    </row>
    <row r="12" spans="2:22" ht="27.75" customHeight="1" x14ac:dyDescent="0.25">
      <c r="B12" s="281"/>
      <c r="C12" s="30"/>
      <c r="D12" s="199"/>
      <c r="E12" s="199"/>
      <c r="F12" s="199"/>
      <c r="G12" s="199"/>
      <c r="H12" s="30"/>
      <c r="I12" s="30"/>
      <c r="J12" s="30"/>
      <c r="K12" s="30"/>
      <c r="L12" s="248" t="s">
        <v>155</v>
      </c>
      <c r="M12" s="249"/>
      <c r="N12" s="249"/>
      <c r="O12" s="250"/>
      <c r="P12" s="218">
        <f>+P8/P8</f>
        <v>1</v>
      </c>
      <c r="Q12" s="46"/>
      <c r="R12" s="16"/>
      <c r="S12" s="15"/>
      <c r="T12" s="16"/>
      <c r="U12" s="25"/>
      <c r="V12" s="16"/>
    </row>
    <row r="13" spans="2:22" ht="16.5" customHeight="1" x14ac:dyDescent="0.25">
      <c r="B13" s="96" t="s">
        <v>49</v>
      </c>
      <c r="C13" s="30"/>
      <c r="D13" s="30"/>
      <c r="E13" s="30"/>
      <c r="F13" s="30"/>
      <c r="G13" s="30"/>
      <c r="H13" s="30"/>
      <c r="I13" s="30"/>
      <c r="J13" s="30"/>
      <c r="K13" s="30"/>
      <c r="L13" s="30"/>
      <c r="M13" s="30"/>
      <c r="N13" s="30"/>
      <c r="O13" s="30"/>
      <c r="P13" s="30"/>
      <c r="Q13" s="30"/>
      <c r="R13" s="16"/>
      <c r="S13" s="15"/>
      <c r="T13" s="16"/>
      <c r="U13" s="25"/>
      <c r="V13" s="16"/>
    </row>
    <row r="14" spans="2:22" ht="25.5" x14ac:dyDescent="0.25">
      <c r="B14" s="102" t="s">
        <v>51</v>
      </c>
      <c r="C14" s="30"/>
      <c r="D14" s="30"/>
      <c r="E14" s="30"/>
      <c r="F14" s="30"/>
      <c r="G14" s="30"/>
      <c r="H14" s="30"/>
      <c r="I14" s="30"/>
      <c r="J14" s="30"/>
      <c r="K14" s="30"/>
      <c r="L14" s="30"/>
      <c r="M14" s="30"/>
      <c r="N14" s="30"/>
      <c r="O14" s="30"/>
      <c r="P14" s="30"/>
      <c r="Q14" s="30"/>
      <c r="R14" s="16"/>
      <c r="S14" s="15"/>
      <c r="T14" s="16"/>
      <c r="U14" s="24"/>
      <c r="V14" s="16"/>
    </row>
    <row r="15" spans="2:22" ht="27.75" customHeight="1" x14ac:dyDescent="0.25">
      <c r="R15" s="16"/>
      <c r="S15" s="15"/>
      <c r="T15" s="16"/>
      <c r="U15" s="25"/>
      <c r="V15" s="16"/>
    </row>
    <row r="16" spans="2:22" ht="27.75" customHeight="1" x14ac:dyDescent="0.25">
      <c r="R16" s="16"/>
      <c r="S16" s="15"/>
      <c r="T16" s="16"/>
      <c r="U16" s="25"/>
      <c r="V16" s="16"/>
    </row>
    <row r="17" spans="2:22" ht="27.75" customHeight="1" x14ac:dyDescent="0.25">
      <c r="R17" s="16"/>
      <c r="S17" s="15"/>
      <c r="T17" s="16"/>
      <c r="U17" s="24"/>
      <c r="V17" s="16"/>
    </row>
    <row r="18" spans="2:22" ht="21.75" x14ac:dyDescent="0.4">
      <c r="B18" s="10" t="s">
        <v>123</v>
      </c>
      <c r="C18" s="8"/>
      <c r="D18" s="4"/>
      <c r="E18" s="4"/>
      <c r="F18" s="4"/>
      <c r="G18" s="4"/>
      <c r="H18" s="4"/>
      <c r="I18" s="4"/>
      <c r="J18" s="4"/>
      <c r="K18" s="4"/>
      <c r="L18" s="4"/>
      <c r="M18" s="4"/>
      <c r="N18" s="30"/>
      <c r="O18" s="30"/>
      <c r="P18" s="30"/>
      <c r="R18" s="16"/>
      <c r="S18" s="15"/>
      <c r="T18" s="16"/>
      <c r="U18" s="26"/>
      <c r="V18" s="16"/>
    </row>
    <row r="19" spans="2:22" ht="24" customHeight="1" x14ac:dyDescent="0.25">
      <c r="B19" s="226" t="s">
        <v>31</v>
      </c>
      <c r="C19" s="226" t="s">
        <v>100</v>
      </c>
      <c r="D19" s="232" t="s">
        <v>47</v>
      </c>
      <c r="E19" s="233"/>
      <c r="F19" s="233"/>
      <c r="G19" s="233"/>
      <c r="H19" s="233"/>
      <c r="I19" s="233"/>
      <c r="J19" s="233"/>
      <c r="K19" s="233"/>
      <c r="L19" s="233"/>
      <c r="M19" s="233"/>
      <c r="N19" s="233"/>
      <c r="O19" s="234"/>
      <c r="P19" s="235" t="s">
        <v>7</v>
      </c>
      <c r="R19" s="16"/>
      <c r="S19" s="15"/>
      <c r="T19" s="16"/>
      <c r="U19" s="25"/>
      <c r="V19" s="16"/>
    </row>
    <row r="20" spans="2:22" ht="18" customHeight="1" x14ac:dyDescent="0.25">
      <c r="B20" s="227"/>
      <c r="C20" s="227"/>
      <c r="D20" s="72" t="s">
        <v>18</v>
      </c>
      <c r="E20" s="72" t="s">
        <v>19</v>
      </c>
      <c r="F20" s="72" t="s">
        <v>20</v>
      </c>
      <c r="G20" s="72" t="s">
        <v>21</v>
      </c>
      <c r="H20" s="72" t="s">
        <v>22</v>
      </c>
      <c r="I20" s="72" t="s">
        <v>23</v>
      </c>
      <c r="J20" s="72" t="s">
        <v>24</v>
      </c>
      <c r="K20" s="72" t="s">
        <v>25</v>
      </c>
      <c r="L20" s="72" t="s">
        <v>26</v>
      </c>
      <c r="M20" s="72" t="s">
        <v>27</v>
      </c>
      <c r="N20" s="72" t="s">
        <v>28</v>
      </c>
      <c r="O20" s="72" t="s">
        <v>29</v>
      </c>
      <c r="P20" s="236"/>
      <c r="R20" s="16"/>
      <c r="S20" s="15"/>
      <c r="T20" s="16"/>
      <c r="U20" s="24"/>
      <c r="V20" s="16"/>
    </row>
    <row r="21" spans="2:22" ht="27.75" customHeight="1" x14ac:dyDescent="0.25">
      <c r="B21" s="285" t="s">
        <v>53</v>
      </c>
      <c r="C21" s="196" t="s">
        <v>13</v>
      </c>
      <c r="D21" s="73">
        <v>1885</v>
      </c>
      <c r="E21" s="74">
        <v>1764</v>
      </c>
      <c r="F21" s="74">
        <v>1951</v>
      </c>
      <c r="G21" s="74">
        <v>1504</v>
      </c>
      <c r="H21" s="74">
        <v>1954</v>
      </c>
      <c r="I21" s="74">
        <v>1890</v>
      </c>
      <c r="J21" s="74">
        <v>1633</v>
      </c>
      <c r="K21" s="74">
        <v>1951</v>
      </c>
      <c r="L21" s="74">
        <v>1931</v>
      </c>
      <c r="M21" s="74">
        <v>1713</v>
      </c>
      <c r="N21" s="74">
        <v>1950</v>
      </c>
      <c r="O21" s="103">
        <v>1948</v>
      </c>
      <c r="P21" s="123">
        <f>+SUM(D21:O21)</f>
        <v>22074</v>
      </c>
      <c r="R21" s="16"/>
      <c r="S21" s="15"/>
      <c r="T21" s="16"/>
      <c r="U21" s="25"/>
      <c r="V21" s="16"/>
    </row>
    <row r="22" spans="2:22" ht="27.75" customHeight="1" x14ac:dyDescent="0.25">
      <c r="B22" s="286"/>
      <c r="C22" s="197" t="s">
        <v>46</v>
      </c>
      <c r="D22" s="114"/>
      <c r="E22" s="115"/>
      <c r="F22" s="115"/>
      <c r="G22" s="115"/>
      <c r="H22" s="115"/>
      <c r="I22" s="115"/>
      <c r="J22" s="115"/>
      <c r="K22" s="115"/>
      <c r="L22" s="115"/>
      <c r="M22" s="115"/>
      <c r="N22" s="115"/>
      <c r="O22" s="116"/>
      <c r="P22" s="34">
        <f>+SUM(D22:O22)</f>
        <v>0</v>
      </c>
      <c r="R22" s="16"/>
      <c r="S22" s="15"/>
      <c r="T22" s="16"/>
      <c r="U22" s="25"/>
      <c r="V22" s="16"/>
    </row>
    <row r="23" spans="2:22" ht="27.75" customHeight="1" x14ac:dyDescent="0.25">
      <c r="B23" s="286"/>
      <c r="C23" s="197" t="s">
        <v>14</v>
      </c>
      <c r="D23" s="120">
        <v>1797</v>
      </c>
      <c r="E23" s="121">
        <v>1636</v>
      </c>
      <c r="F23" s="121">
        <v>1810</v>
      </c>
      <c r="G23" s="121">
        <v>1535</v>
      </c>
      <c r="H23" s="121">
        <v>1811</v>
      </c>
      <c r="I23" s="121">
        <v>1754</v>
      </c>
      <c r="J23" s="121">
        <v>1805</v>
      </c>
      <c r="K23" s="121">
        <v>1250</v>
      </c>
      <c r="L23" s="121">
        <v>1006</v>
      </c>
      <c r="M23" s="121">
        <v>1076</v>
      </c>
      <c r="N23" s="121">
        <v>1056</v>
      </c>
      <c r="O23" s="122">
        <v>1092</v>
      </c>
      <c r="P23" s="34">
        <f>+SUM(D23:O23)</f>
        <v>17628</v>
      </c>
      <c r="R23" s="16"/>
      <c r="S23" s="15"/>
      <c r="T23" s="16"/>
      <c r="U23" s="24"/>
      <c r="V23" s="16"/>
    </row>
    <row r="24" spans="2:22" ht="27.75" customHeight="1" x14ac:dyDescent="0.25">
      <c r="B24" s="286"/>
      <c r="C24" s="198" t="s">
        <v>45</v>
      </c>
      <c r="D24" s="282" t="s">
        <v>93</v>
      </c>
      <c r="E24" s="283"/>
      <c r="F24" s="283"/>
      <c r="G24" s="283"/>
      <c r="H24" s="283"/>
      <c r="I24" s="283"/>
      <c r="J24" s="283"/>
      <c r="K24" s="283"/>
      <c r="L24" s="283"/>
      <c r="M24" s="283"/>
      <c r="N24" s="283"/>
      <c r="O24" s="284"/>
      <c r="P24" s="126">
        <v>127711</v>
      </c>
      <c r="R24" s="16"/>
      <c r="S24" s="15"/>
      <c r="T24" s="16"/>
      <c r="U24" s="24"/>
      <c r="V24" s="16"/>
    </row>
    <row r="25" spans="2:22" ht="27.75" customHeight="1" x14ac:dyDescent="0.25">
      <c r="B25" s="286"/>
      <c r="D25"/>
      <c r="E25"/>
      <c r="F25"/>
      <c r="G25"/>
      <c r="H25"/>
      <c r="I25"/>
      <c r="J25"/>
      <c r="K25"/>
      <c r="L25" s="273" t="s">
        <v>154</v>
      </c>
      <c r="M25" s="274"/>
      <c r="N25" s="274"/>
      <c r="O25" s="275"/>
      <c r="P25" s="221">
        <f>+P23/P24</f>
        <v>0.13803039675517378</v>
      </c>
      <c r="R25" s="16"/>
      <c r="S25" s="15"/>
      <c r="T25" s="16"/>
      <c r="U25" s="24"/>
      <c r="V25" s="16"/>
    </row>
    <row r="26" spans="2:22" ht="23.25" customHeight="1" x14ac:dyDescent="0.25">
      <c r="B26" s="96" t="s">
        <v>49</v>
      </c>
      <c r="C26" s="44"/>
      <c r="D26"/>
      <c r="E26"/>
      <c r="F26" s="110"/>
      <c r="G26"/>
      <c r="H26"/>
      <c r="I26"/>
      <c r="J26"/>
      <c r="K26"/>
      <c r="L26" s="248" t="s">
        <v>155</v>
      </c>
      <c r="M26" s="249"/>
      <c r="N26" s="249"/>
      <c r="O26" s="250"/>
      <c r="P26" s="216">
        <f>+P21/P24</f>
        <v>0.17284337292793886</v>
      </c>
      <c r="R26" s="16"/>
      <c r="S26" s="15"/>
      <c r="T26" s="16"/>
      <c r="U26" s="21"/>
      <c r="V26" s="16"/>
    </row>
    <row r="27" spans="2:22" ht="23.25" customHeight="1" x14ac:dyDescent="0.25">
      <c r="B27" s="102" t="s">
        <v>54</v>
      </c>
      <c r="C27" s="30"/>
      <c r="D27" s="30"/>
      <c r="E27" s="30"/>
      <c r="F27" s="30"/>
      <c r="G27" s="30"/>
      <c r="H27" s="30"/>
      <c r="I27" s="30"/>
      <c r="J27" s="30"/>
      <c r="K27" s="30"/>
      <c r="L27" s="30"/>
      <c r="R27" s="16"/>
      <c r="S27" s="15"/>
      <c r="T27" s="16"/>
      <c r="U27" s="21"/>
      <c r="V27" s="16"/>
    </row>
    <row r="28" spans="2:22" ht="16.5" customHeight="1" x14ac:dyDescent="0.25">
      <c r="C28" s="30"/>
      <c r="D28" s="30"/>
      <c r="E28" s="30"/>
      <c r="F28" s="30"/>
      <c r="G28" s="30"/>
      <c r="H28" s="30"/>
      <c r="I28" s="30"/>
      <c r="J28" s="30"/>
      <c r="K28" s="30"/>
      <c r="L28" s="30"/>
      <c r="M28" s="30"/>
      <c r="N28" s="30"/>
      <c r="O28" s="30"/>
      <c r="P28" s="30"/>
      <c r="R28" s="16"/>
      <c r="S28" s="15"/>
      <c r="T28" s="16"/>
      <c r="U28" s="21"/>
      <c r="V28" s="16"/>
    </row>
    <row r="29" spans="2:22" ht="16.5" customHeight="1" x14ac:dyDescent="0.25">
      <c r="R29" s="16"/>
      <c r="S29" s="15"/>
      <c r="T29" s="16"/>
      <c r="U29" s="25"/>
      <c r="V29" s="16"/>
    </row>
    <row r="30" spans="2:22" ht="12.75" customHeight="1" x14ac:dyDescent="0.25">
      <c r="R30" s="16"/>
      <c r="S30" s="15"/>
      <c r="T30" s="16"/>
      <c r="U30" s="25" t="s">
        <v>12</v>
      </c>
      <c r="V30" s="16"/>
    </row>
    <row r="31" spans="2:22" ht="12.75" customHeight="1" x14ac:dyDescent="0.25">
      <c r="R31" s="16"/>
      <c r="S31" s="15"/>
      <c r="T31" s="16"/>
      <c r="U31" s="24"/>
      <c r="V31" s="16"/>
    </row>
    <row r="32" spans="2:22" ht="12.75" customHeight="1" x14ac:dyDescent="0.25">
      <c r="R32" s="23"/>
      <c r="S32" s="22"/>
      <c r="T32" s="16"/>
      <c r="U32" s="21"/>
      <c r="V32" s="16"/>
    </row>
    <row r="33" spans="18:22" ht="12.75" customHeight="1" x14ac:dyDescent="0.25">
      <c r="R33" s="23"/>
      <c r="S33" s="22"/>
      <c r="T33" s="16"/>
      <c r="U33" s="21"/>
      <c r="V33" s="16"/>
    </row>
    <row r="34" spans="18:22" ht="17.25" customHeight="1" x14ac:dyDescent="0.25">
      <c r="R34" s="23"/>
      <c r="S34" s="22"/>
      <c r="T34" s="16"/>
      <c r="U34" s="21"/>
      <c r="V34" s="16"/>
    </row>
    <row r="35" spans="18:22" ht="13.5" customHeight="1" x14ac:dyDescent="0.25">
      <c r="R35" s="23"/>
      <c r="S35" s="22"/>
      <c r="T35" s="16"/>
      <c r="U35" s="21"/>
      <c r="V35" s="16"/>
    </row>
    <row r="36" spans="18:22" ht="13.5" customHeight="1" x14ac:dyDescent="0.25">
      <c r="R36" s="23"/>
      <c r="S36" s="22"/>
      <c r="T36" s="16"/>
      <c r="U36" s="21"/>
      <c r="V36" s="16"/>
    </row>
    <row r="37" spans="18:22" ht="17.25" customHeight="1" x14ac:dyDescent="0.25">
      <c r="R37" s="23"/>
      <c r="S37" s="22"/>
      <c r="T37" s="16"/>
      <c r="U37" s="21"/>
      <c r="V37" s="16"/>
    </row>
    <row r="38" spans="18:22" ht="13.5" customHeight="1" x14ac:dyDescent="0.25">
      <c r="R38" s="23"/>
      <c r="S38" s="22"/>
      <c r="T38" s="16"/>
      <c r="U38" s="21"/>
      <c r="V38" s="16"/>
    </row>
    <row r="39" spans="18:22" ht="13.5" customHeight="1" x14ac:dyDescent="0.25">
      <c r="R39" s="16"/>
      <c r="S39" s="15"/>
      <c r="T39" s="16"/>
      <c r="U39" s="21"/>
      <c r="V39" s="16"/>
    </row>
    <row r="40" spans="18:22" ht="17.25" customHeight="1" x14ac:dyDescent="0.25">
      <c r="R40" s="23"/>
      <c r="S40" s="22"/>
      <c r="T40" s="16"/>
      <c r="U40" s="21"/>
      <c r="V40" s="16"/>
    </row>
    <row r="41" spans="18:22" ht="13.5" customHeight="1" x14ac:dyDescent="0.25">
      <c r="R41" s="23"/>
      <c r="S41" s="22"/>
      <c r="T41" s="16"/>
      <c r="U41" s="21"/>
      <c r="V41" s="16"/>
    </row>
    <row r="42" spans="18:22" ht="13.5" customHeight="1" x14ac:dyDescent="0.25">
      <c r="R42" s="23"/>
      <c r="S42" s="22"/>
      <c r="T42" s="16"/>
      <c r="U42" s="21"/>
      <c r="V42" s="16"/>
    </row>
    <row r="43" spans="18:22" ht="17.25" customHeight="1" x14ac:dyDescent="0.25">
      <c r="R43" s="23"/>
      <c r="S43" s="22"/>
      <c r="T43" s="16"/>
      <c r="U43" s="21"/>
      <c r="V43" s="16"/>
    </row>
    <row r="44" spans="18:22" ht="13.5" customHeight="1" x14ac:dyDescent="0.25">
      <c r="R44" s="23"/>
      <c r="S44" s="22"/>
      <c r="T44" s="16"/>
      <c r="U44" s="21"/>
      <c r="V44" s="16"/>
    </row>
    <row r="45" spans="18:22" ht="13.5" customHeight="1" x14ac:dyDescent="0.25">
      <c r="R45" s="23"/>
      <c r="S45" s="22"/>
      <c r="T45" s="16"/>
      <c r="U45" s="21"/>
      <c r="V45" s="16"/>
    </row>
    <row r="46" spans="18:22" ht="17.25" customHeight="1" x14ac:dyDescent="0.25">
      <c r="R46" s="23"/>
      <c r="S46" s="22"/>
      <c r="T46" s="16"/>
      <c r="U46" s="21"/>
      <c r="V46" s="16"/>
    </row>
    <row r="47" spans="18:22" ht="17.25" hidden="1" customHeight="1" x14ac:dyDescent="0.25">
      <c r="R47" s="23"/>
      <c r="S47" s="15"/>
      <c r="T47" s="16"/>
      <c r="U47" s="21"/>
      <c r="V47" s="16"/>
    </row>
    <row r="48" spans="18:22" ht="17.25" hidden="1" customHeight="1" x14ac:dyDescent="0.25">
      <c r="R48" s="23"/>
      <c r="S48" s="15"/>
      <c r="T48" s="16"/>
      <c r="U48" s="21"/>
      <c r="V48" s="16"/>
    </row>
    <row r="49" spans="18:22" ht="17.25" hidden="1" customHeight="1" x14ac:dyDescent="0.25">
      <c r="R49" s="23"/>
      <c r="S49" s="15"/>
      <c r="T49" s="16"/>
      <c r="U49" s="21"/>
      <c r="V49" s="16"/>
    </row>
    <row r="50" spans="18:22" ht="12.75" customHeight="1" x14ac:dyDescent="0.25">
      <c r="R50" s="23"/>
      <c r="S50" s="22"/>
      <c r="T50" s="16"/>
      <c r="U50" s="21"/>
      <c r="V50" s="16"/>
    </row>
    <row r="51" spans="18:22" ht="12.75" customHeight="1" x14ac:dyDescent="0.25">
      <c r="R51" s="23"/>
      <c r="S51" s="22"/>
      <c r="T51" s="16"/>
      <c r="U51" s="21"/>
      <c r="V51" s="16"/>
    </row>
    <row r="52" spans="18:22" ht="17.25" customHeight="1" x14ac:dyDescent="0.25">
      <c r="R52" s="23"/>
      <c r="S52" s="22"/>
      <c r="T52" s="16"/>
      <c r="U52" s="21"/>
      <c r="V52" s="16"/>
    </row>
    <row r="53" spans="18:22" ht="15.75" customHeight="1" x14ac:dyDescent="0.25">
      <c r="R53" s="15"/>
      <c r="S53" s="15"/>
      <c r="T53" s="15"/>
      <c r="U53" s="14"/>
      <c r="V53" s="20"/>
    </row>
    <row r="54" spans="18:22" ht="15.75" customHeight="1" x14ac:dyDescent="0.25">
      <c r="R54" s="15"/>
      <c r="S54" s="15"/>
      <c r="T54" s="15"/>
      <c r="U54" s="14"/>
      <c r="V54" s="20"/>
    </row>
    <row r="55" spans="18:22" ht="17.25" customHeight="1" x14ac:dyDescent="0.25">
      <c r="R55" s="15"/>
      <c r="S55" s="15"/>
      <c r="T55" s="15"/>
      <c r="U55" s="14"/>
    </row>
    <row r="56" spans="18:22" ht="15.75" customHeight="1" x14ac:dyDescent="0.25">
      <c r="R56" s="15"/>
      <c r="S56" s="15"/>
      <c r="T56" s="15"/>
      <c r="U56" s="19"/>
    </row>
    <row r="57" spans="18:22" ht="15.75" customHeight="1" x14ac:dyDescent="0.25">
      <c r="R57" s="15"/>
      <c r="S57" s="15"/>
      <c r="T57" s="15"/>
      <c r="U57" s="19"/>
    </row>
    <row r="58" spans="18:22" ht="17.25" customHeight="1" x14ac:dyDescent="0.25">
      <c r="R58" s="15"/>
      <c r="S58" s="15"/>
      <c r="T58" s="15"/>
      <c r="U58" s="19"/>
    </row>
    <row r="59" spans="18:22" ht="13.5" x14ac:dyDescent="0.25">
      <c r="R59" s="15"/>
      <c r="S59" s="15"/>
      <c r="T59" s="15"/>
      <c r="U59" s="19"/>
    </row>
    <row r="60" spans="18:22" ht="17.25" customHeight="1" x14ac:dyDescent="0.25">
      <c r="R60" s="15"/>
      <c r="S60" s="15"/>
      <c r="T60" s="15"/>
      <c r="U60" s="19"/>
    </row>
    <row r="61" spans="18:22" ht="17.25" customHeight="1" x14ac:dyDescent="0.25">
      <c r="R61" s="15"/>
      <c r="S61" s="15"/>
      <c r="T61" s="15"/>
      <c r="U61" s="19"/>
    </row>
    <row r="62" spans="18:22" ht="17.25" customHeight="1" x14ac:dyDescent="0.25">
      <c r="R62" s="15"/>
      <c r="S62" s="15"/>
      <c r="T62" s="15"/>
      <c r="U62" s="19"/>
    </row>
    <row r="63" spans="18:22" ht="13.5" x14ac:dyDescent="0.25">
      <c r="S63" s="18"/>
      <c r="T63" s="15"/>
      <c r="U63" s="14"/>
    </row>
    <row r="64" spans="18:22" ht="15" customHeight="1" x14ac:dyDescent="0.25">
      <c r="S64" s="15"/>
      <c r="T64" s="15"/>
      <c r="U64" s="14"/>
    </row>
    <row r="65" spans="19:21" ht="12.75" customHeight="1" x14ac:dyDescent="0.25">
      <c r="S65" s="15"/>
      <c r="T65" s="15"/>
      <c r="U65" s="14"/>
    </row>
    <row r="66" spans="19:21" ht="28.5" customHeight="1" x14ac:dyDescent="0.25">
      <c r="S66" s="15"/>
      <c r="T66" s="15"/>
      <c r="U66" s="14"/>
    </row>
    <row r="67" spans="19:21" ht="13.5" x14ac:dyDescent="0.25">
      <c r="S67" s="18"/>
      <c r="T67" s="15"/>
      <c r="U67" s="14"/>
    </row>
    <row r="68" spans="19:21" ht="15" customHeight="1" x14ac:dyDescent="0.25">
      <c r="S68" s="15"/>
      <c r="T68" s="15"/>
      <c r="U68" s="14"/>
    </row>
    <row r="69" spans="19:21" ht="12.75" customHeight="1" x14ac:dyDescent="0.25">
      <c r="S69" s="15"/>
      <c r="T69" s="15"/>
      <c r="U69" s="14"/>
    </row>
    <row r="70" spans="19:21" ht="12.75" customHeight="1" x14ac:dyDescent="0.25">
      <c r="S70" s="15"/>
      <c r="T70" s="15"/>
      <c r="U70" s="14"/>
    </row>
    <row r="71" spans="19:21" ht="15" hidden="1" customHeight="1" x14ac:dyDescent="0.25">
      <c r="S71" s="16"/>
      <c r="T71" s="15"/>
      <c r="U71" s="14"/>
    </row>
    <row r="72" spans="19:21" ht="12.75" hidden="1" customHeight="1" x14ac:dyDescent="0.25">
      <c r="S72" s="16"/>
      <c r="T72" s="15"/>
      <c r="U72" s="14"/>
    </row>
    <row r="73" spans="19:21" ht="12.75" hidden="1" customHeight="1" x14ac:dyDescent="0.25">
      <c r="S73" s="16"/>
      <c r="T73" s="15"/>
      <c r="U73" s="14"/>
    </row>
    <row r="74" spans="19:21" ht="12.75" customHeight="1" x14ac:dyDescent="0.25">
      <c r="T74" s="15"/>
      <c r="U74" s="14"/>
    </row>
    <row r="75" spans="19:21" ht="12.75" customHeight="1" x14ac:dyDescent="0.25">
      <c r="T75" s="15"/>
      <c r="U75" s="14"/>
    </row>
    <row r="76" spans="19:21" ht="12.75" customHeight="1" x14ac:dyDescent="0.25">
      <c r="T76" s="15"/>
      <c r="U76" s="14"/>
    </row>
    <row r="77" spans="19:21" ht="12.75" customHeight="1" x14ac:dyDescent="0.25">
      <c r="T77" s="15"/>
      <c r="U77" s="14"/>
    </row>
    <row r="78" spans="19:21" ht="12.75" customHeight="1" x14ac:dyDescent="0.25">
      <c r="T78" s="15"/>
      <c r="U78" s="14"/>
    </row>
    <row r="79" spans="19:21" ht="12.75" customHeight="1" x14ac:dyDescent="0.25">
      <c r="T79" s="15"/>
      <c r="U79" s="14"/>
    </row>
    <row r="80" spans="19:21" ht="12.75" customHeight="1" x14ac:dyDescent="0.25">
      <c r="T80" s="15"/>
      <c r="U80" s="14"/>
    </row>
    <row r="81" spans="20:21" ht="12.75" customHeight="1" x14ac:dyDescent="0.25">
      <c r="T81" s="15"/>
      <c r="U81" s="14"/>
    </row>
    <row r="82" spans="20:21" ht="12.75" customHeight="1" x14ac:dyDescent="0.25">
      <c r="T82" s="15"/>
      <c r="U82" s="14"/>
    </row>
    <row r="83" spans="20:21" ht="12.75" customHeight="1" x14ac:dyDescent="0.25">
      <c r="T83" s="15"/>
      <c r="U83" s="14"/>
    </row>
    <row r="84" spans="20:21" ht="12.75" customHeight="1" x14ac:dyDescent="0.25">
      <c r="T84" s="15"/>
      <c r="U84" s="14"/>
    </row>
    <row r="85" spans="20:21" ht="12.75" customHeight="1" x14ac:dyDescent="0.25">
      <c r="T85" s="15"/>
      <c r="U85" s="14"/>
    </row>
    <row r="86" spans="20:21" ht="12.75" customHeight="1" x14ac:dyDescent="0.25">
      <c r="T86" s="15"/>
      <c r="U86" s="14"/>
    </row>
    <row r="87" spans="20:21" ht="12.75" customHeight="1" x14ac:dyDescent="0.25">
      <c r="T87" s="15"/>
      <c r="U87" s="14"/>
    </row>
    <row r="88" spans="20:21" ht="12.75" customHeight="1" x14ac:dyDescent="0.25">
      <c r="T88" s="15"/>
      <c r="U88" s="14"/>
    </row>
    <row r="89" spans="20:21" ht="12.75" customHeight="1" x14ac:dyDescent="0.25">
      <c r="T89" s="15"/>
      <c r="U89" s="14"/>
    </row>
    <row r="90" spans="20:21" ht="12.75" customHeight="1" x14ac:dyDescent="0.25">
      <c r="T90" s="15"/>
      <c r="U90" s="14"/>
    </row>
    <row r="91" spans="20:21" ht="12.75" customHeight="1" x14ac:dyDescent="0.25">
      <c r="T91" s="15"/>
      <c r="U91" s="14"/>
    </row>
    <row r="92" spans="20:21" ht="12.75" customHeight="1" x14ac:dyDescent="0.25">
      <c r="T92" s="15"/>
      <c r="U92" s="14"/>
    </row>
    <row r="93" spans="20:21" ht="12.75" customHeight="1" x14ac:dyDescent="0.25">
      <c r="T93" s="15"/>
      <c r="U93" s="14"/>
    </row>
    <row r="94" spans="20:21" ht="12.75" customHeight="1" x14ac:dyDescent="0.25">
      <c r="T94" s="15"/>
      <c r="U94" s="14"/>
    </row>
    <row r="95" spans="20:21" ht="12.75" customHeight="1" x14ac:dyDescent="0.25">
      <c r="T95" s="15"/>
      <c r="U95" s="14"/>
    </row>
    <row r="96" spans="20:21" ht="12.75" customHeight="1" x14ac:dyDescent="0.25">
      <c r="T96" s="15"/>
      <c r="U96" s="14"/>
    </row>
    <row r="97" spans="20:21" ht="12.75" customHeight="1" x14ac:dyDescent="0.25">
      <c r="T97" s="15"/>
      <c r="U97" s="14"/>
    </row>
    <row r="98" spans="20:21" ht="12.75" customHeight="1" x14ac:dyDescent="0.25">
      <c r="T98" s="15"/>
      <c r="U98" s="14"/>
    </row>
    <row r="99" spans="20:21" ht="12.75" customHeight="1" x14ac:dyDescent="0.25">
      <c r="T99" s="15"/>
      <c r="U99" s="14"/>
    </row>
    <row r="100" spans="20:21" ht="12.75" customHeight="1" x14ac:dyDescent="0.25">
      <c r="T100" s="15"/>
      <c r="U100" s="14"/>
    </row>
    <row r="101" spans="20:21" ht="12.75" customHeight="1" x14ac:dyDescent="0.25">
      <c r="T101" s="15"/>
      <c r="U101" s="14"/>
    </row>
    <row r="102" spans="20:21" ht="12.75" customHeight="1" x14ac:dyDescent="0.25">
      <c r="T102" s="15"/>
      <c r="U102" s="14"/>
    </row>
    <row r="103" spans="20:21" ht="12.75" customHeight="1" x14ac:dyDescent="0.25">
      <c r="T103" s="15"/>
      <c r="U103" s="14"/>
    </row>
    <row r="104" spans="20:21" ht="12.75" customHeight="1" x14ac:dyDescent="0.25">
      <c r="T104" s="15"/>
      <c r="U104" s="14"/>
    </row>
    <row r="105" spans="20:21" ht="12.75" customHeight="1" x14ac:dyDescent="0.25">
      <c r="T105" s="15"/>
      <c r="U105" s="14"/>
    </row>
    <row r="106" spans="20:21" ht="12.75" customHeight="1" x14ac:dyDescent="0.25">
      <c r="T106" s="15"/>
      <c r="U106" s="14"/>
    </row>
    <row r="107" spans="20:21" ht="12.75" customHeight="1" x14ac:dyDescent="0.25">
      <c r="T107" s="15"/>
      <c r="U107" s="14"/>
    </row>
    <row r="108" spans="20:21" ht="12.75" customHeight="1" x14ac:dyDescent="0.25">
      <c r="T108" s="15"/>
      <c r="U108" s="14"/>
    </row>
    <row r="109" spans="20:21" ht="12.75" customHeight="1" x14ac:dyDescent="0.25">
      <c r="T109" s="15"/>
      <c r="U109" s="14"/>
    </row>
    <row r="110" spans="20:21" ht="12.75" customHeight="1" x14ac:dyDescent="0.25">
      <c r="T110" s="15"/>
      <c r="U110" s="14"/>
    </row>
    <row r="111" spans="20:21" ht="12.75" customHeight="1" x14ac:dyDescent="0.25">
      <c r="T111" s="15"/>
      <c r="U111" s="14"/>
    </row>
    <row r="112" spans="20:21" ht="12.75" customHeight="1" x14ac:dyDescent="0.25">
      <c r="T112" s="15"/>
      <c r="U112" s="14"/>
    </row>
    <row r="113" spans="20:21" ht="12.75" customHeight="1" x14ac:dyDescent="0.25">
      <c r="T113" s="15"/>
      <c r="U113" s="14"/>
    </row>
    <row r="114" spans="20:21" ht="12.75" customHeight="1" x14ac:dyDescent="0.25">
      <c r="T114" s="15"/>
      <c r="U114" s="14"/>
    </row>
    <row r="115" spans="20:21" ht="12.75" customHeight="1" x14ac:dyDescent="0.25">
      <c r="T115" s="15"/>
      <c r="U115" s="14"/>
    </row>
    <row r="116" spans="20:21" ht="12.75" customHeight="1" x14ac:dyDescent="0.25">
      <c r="T116" s="15"/>
      <c r="U116" s="14"/>
    </row>
    <row r="117" spans="20:21" ht="12.75" customHeight="1" x14ac:dyDescent="0.25">
      <c r="T117" s="15"/>
      <c r="U117" s="14"/>
    </row>
    <row r="118" spans="20:21" ht="12.75" customHeight="1" x14ac:dyDescent="0.25">
      <c r="T118" s="15"/>
      <c r="U118" s="14"/>
    </row>
    <row r="119" spans="20:21" ht="12.75" customHeight="1" x14ac:dyDescent="0.25">
      <c r="T119" s="15"/>
      <c r="U119" s="14"/>
    </row>
    <row r="120" spans="20:21" ht="12.75" customHeight="1" x14ac:dyDescent="0.25">
      <c r="T120" s="15"/>
      <c r="U120" s="14"/>
    </row>
    <row r="121" spans="20:21" ht="12.75" customHeight="1" x14ac:dyDescent="0.25">
      <c r="T121" s="15"/>
      <c r="U121" s="14"/>
    </row>
    <row r="122" spans="20:21" ht="12.75" customHeight="1" x14ac:dyDescent="0.25">
      <c r="T122" s="15"/>
      <c r="U122" s="14"/>
    </row>
    <row r="123" spans="20:21" ht="12.75" customHeight="1" x14ac:dyDescent="0.25">
      <c r="T123" s="15"/>
      <c r="U123" s="14"/>
    </row>
    <row r="124" spans="20:21" ht="12.75" customHeight="1" x14ac:dyDescent="0.25">
      <c r="T124" s="15"/>
      <c r="U124" s="14"/>
    </row>
    <row r="125" spans="20:21" ht="12.75" customHeight="1" x14ac:dyDescent="0.25">
      <c r="T125" s="15"/>
      <c r="U125" s="14"/>
    </row>
    <row r="126" spans="20:21" ht="12.75" customHeight="1" x14ac:dyDescent="0.25">
      <c r="T126" s="15"/>
      <c r="U126" s="14"/>
    </row>
    <row r="127" spans="20:21" ht="12.75" customHeight="1" x14ac:dyDescent="0.25">
      <c r="T127" s="15"/>
      <c r="U127" s="14"/>
    </row>
    <row r="128" spans="20:21" ht="12.75" customHeight="1" x14ac:dyDescent="0.25">
      <c r="T128" s="15"/>
      <c r="U128" s="14"/>
    </row>
    <row r="129" spans="20:21" ht="12.75" customHeight="1" x14ac:dyDescent="0.25">
      <c r="T129" s="15"/>
      <c r="U129" s="14"/>
    </row>
    <row r="130" spans="20:21" ht="12.75" customHeight="1" x14ac:dyDescent="0.25">
      <c r="T130" s="15"/>
      <c r="U130" s="14"/>
    </row>
    <row r="131" spans="20:21" ht="12.75" customHeight="1" x14ac:dyDescent="0.25">
      <c r="T131" s="15"/>
      <c r="U131" s="14"/>
    </row>
    <row r="132" spans="20:21" ht="12.75" customHeight="1" x14ac:dyDescent="0.25">
      <c r="T132" s="15"/>
      <c r="U132" s="14"/>
    </row>
    <row r="133" spans="20:21" ht="12.75" customHeight="1" x14ac:dyDescent="0.25">
      <c r="T133" s="15"/>
      <c r="U133" s="14"/>
    </row>
    <row r="134" spans="20:21" ht="12.75" customHeight="1" x14ac:dyDescent="0.25">
      <c r="T134" s="15"/>
      <c r="U134" s="14"/>
    </row>
    <row r="135" spans="20:21" ht="12.75" customHeight="1" x14ac:dyDescent="0.25">
      <c r="T135" s="15"/>
      <c r="U135" s="14"/>
    </row>
    <row r="136" spans="20:21" ht="12.75" customHeight="1" x14ac:dyDescent="0.25">
      <c r="T136" s="15"/>
      <c r="U136" s="14"/>
    </row>
    <row r="137" spans="20:21" ht="12.75" customHeight="1" x14ac:dyDescent="0.25">
      <c r="T137" s="15"/>
      <c r="U137" s="14"/>
    </row>
    <row r="138" spans="20:21" ht="12.75" customHeight="1" x14ac:dyDescent="0.25">
      <c r="T138" s="15"/>
      <c r="U138" s="14"/>
    </row>
    <row r="139" spans="20:21" ht="12.75" customHeight="1" x14ac:dyDescent="0.25">
      <c r="T139" s="15"/>
      <c r="U139" s="14"/>
    </row>
    <row r="140" spans="20:21" ht="12.75" customHeight="1" x14ac:dyDescent="0.25">
      <c r="T140" s="15"/>
      <c r="U140" s="14"/>
    </row>
    <row r="141" spans="20:21" ht="12.75" customHeight="1" x14ac:dyDescent="0.25">
      <c r="T141" s="15"/>
      <c r="U141" s="14"/>
    </row>
    <row r="142" spans="20:21" ht="12.75" customHeight="1" x14ac:dyDescent="0.25">
      <c r="T142" s="15"/>
      <c r="U142" s="14"/>
    </row>
    <row r="143" spans="20:21" ht="12.75" customHeight="1" x14ac:dyDescent="0.25">
      <c r="T143" s="15"/>
      <c r="U143" s="14"/>
    </row>
    <row r="144" spans="20:21" ht="12.75" customHeight="1" x14ac:dyDescent="0.25">
      <c r="T144" s="15"/>
      <c r="U144" s="14"/>
    </row>
    <row r="145" spans="20:21" ht="12.75" customHeight="1" x14ac:dyDescent="0.25">
      <c r="T145" s="15"/>
      <c r="U145" s="14"/>
    </row>
    <row r="146" spans="20:21" ht="12.75" customHeight="1" x14ac:dyDescent="0.25">
      <c r="T146" s="15"/>
      <c r="U146" s="14"/>
    </row>
    <row r="147" spans="20:21" ht="12.75" customHeight="1" x14ac:dyDescent="0.25">
      <c r="T147" s="15"/>
      <c r="U147" s="14"/>
    </row>
    <row r="148" spans="20:21" ht="12.75" customHeight="1" x14ac:dyDescent="0.25">
      <c r="T148" s="15"/>
      <c r="U148" s="14"/>
    </row>
    <row r="149" spans="20:21" ht="12.75" customHeight="1" x14ac:dyDescent="0.25">
      <c r="T149" s="15"/>
      <c r="U149" s="14"/>
    </row>
    <row r="150" spans="20:21" ht="12.75" customHeight="1" x14ac:dyDescent="0.25">
      <c r="T150" s="15"/>
      <c r="U150" s="14"/>
    </row>
    <row r="151" spans="20:21" ht="12.75" customHeight="1" x14ac:dyDescent="0.25">
      <c r="T151" s="15"/>
      <c r="U151" s="14"/>
    </row>
    <row r="152" spans="20:21" ht="12.75" customHeight="1" x14ac:dyDescent="0.25">
      <c r="T152" s="15"/>
      <c r="U152" s="14"/>
    </row>
    <row r="153" spans="20:21" ht="12.75" customHeight="1" x14ac:dyDescent="0.25">
      <c r="T153" s="15"/>
      <c r="U153" s="14"/>
    </row>
    <row r="154" spans="20:21" ht="12.75" customHeight="1" x14ac:dyDescent="0.25">
      <c r="T154" s="15"/>
      <c r="U154" s="14"/>
    </row>
    <row r="155" spans="20:21" ht="12.75" customHeight="1" x14ac:dyDescent="0.25">
      <c r="T155" s="15"/>
      <c r="U155" s="14"/>
    </row>
    <row r="156" spans="20:21" ht="12.75" customHeight="1" x14ac:dyDescent="0.25">
      <c r="T156" s="15"/>
      <c r="U156" s="14"/>
    </row>
    <row r="157" spans="20:21" ht="12.75" customHeight="1" x14ac:dyDescent="0.25">
      <c r="T157" s="15"/>
      <c r="U157" s="14"/>
    </row>
    <row r="158" spans="20:21" ht="12.75" customHeight="1" x14ac:dyDescent="0.25">
      <c r="T158" s="15"/>
      <c r="U158" s="14"/>
    </row>
    <row r="159" spans="20:21" ht="12.75" customHeight="1" x14ac:dyDescent="0.25">
      <c r="T159" s="15"/>
      <c r="U159" s="14"/>
    </row>
    <row r="160" spans="20:21" ht="12.75" customHeight="1" x14ac:dyDescent="0.25">
      <c r="T160" s="15"/>
      <c r="U160" s="14"/>
    </row>
    <row r="161" spans="20:21" ht="12.75" customHeight="1" x14ac:dyDescent="0.25">
      <c r="T161" s="15"/>
      <c r="U161" s="14"/>
    </row>
    <row r="162" spans="20:21" ht="12.75" customHeight="1" x14ac:dyDescent="0.25">
      <c r="T162" s="15"/>
      <c r="U162" s="14"/>
    </row>
    <row r="163" spans="20:21" ht="12.75" customHeight="1" x14ac:dyDescent="0.25">
      <c r="T163" s="15"/>
      <c r="U163" s="14"/>
    </row>
    <row r="164" spans="20:21" ht="12.75" customHeight="1" x14ac:dyDescent="0.25">
      <c r="T164" s="15"/>
      <c r="U164" s="14"/>
    </row>
    <row r="165" spans="20:21" ht="12.75" customHeight="1" x14ac:dyDescent="0.25">
      <c r="T165" s="15"/>
      <c r="U165" s="14"/>
    </row>
    <row r="166" spans="20:21" ht="12.75" customHeight="1" x14ac:dyDescent="0.25">
      <c r="T166" s="15"/>
      <c r="U166" s="14"/>
    </row>
    <row r="167" spans="20:21" ht="12.75" customHeight="1" x14ac:dyDescent="0.25">
      <c r="T167" s="15"/>
      <c r="U167" s="14"/>
    </row>
    <row r="168" spans="20:21" ht="12.75" customHeight="1" x14ac:dyDescent="0.25">
      <c r="T168" s="15"/>
      <c r="U168" s="14"/>
    </row>
    <row r="169" spans="20:21" ht="12.75" customHeight="1" x14ac:dyDescent="0.25">
      <c r="T169" s="15"/>
      <c r="U169" s="14"/>
    </row>
    <row r="170" spans="20:21" ht="12.75" customHeight="1" x14ac:dyDescent="0.25">
      <c r="T170" s="15"/>
      <c r="U170" s="14"/>
    </row>
    <row r="171" spans="20:21" ht="12.75" customHeight="1" x14ac:dyDescent="0.25">
      <c r="T171" s="15"/>
      <c r="U171" s="14"/>
    </row>
    <row r="172" spans="20:21" ht="12.75" customHeight="1" x14ac:dyDescent="0.25">
      <c r="T172" s="15"/>
      <c r="U172" s="14"/>
    </row>
    <row r="173" spans="20:21" ht="12.75" customHeight="1" x14ac:dyDescent="0.25">
      <c r="T173" s="15"/>
      <c r="U173" s="14"/>
    </row>
    <row r="174" spans="20:21" ht="12.75" customHeight="1" x14ac:dyDescent="0.25">
      <c r="T174" s="15"/>
      <c r="U174" s="14"/>
    </row>
    <row r="175" spans="20:21" ht="12.75" customHeight="1" x14ac:dyDescent="0.25">
      <c r="T175" s="15"/>
      <c r="U175" s="14"/>
    </row>
    <row r="176" spans="20:21" ht="12.75" customHeight="1" x14ac:dyDescent="0.25">
      <c r="T176" s="15"/>
      <c r="U176" s="14"/>
    </row>
    <row r="177" spans="20:21" ht="12.75" customHeight="1" x14ac:dyDescent="0.25">
      <c r="T177" s="15"/>
      <c r="U177" s="14"/>
    </row>
    <row r="178" spans="20:21" ht="12.75" customHeight="1" x14ac:dyDescent="0.25">
      <c r="T178" s="15"/>
      <c r="U178" s="14"/>
    </row>
    <row r="179" spans="20:21" ht="12.75" customHeight="1" x14ac:dyDescent="0.25">
      <c r="T179" s="15"/>
      <c r="U179" s="14"/>
    </row>
    <row r="180" spans="20:21" ht="12.75" customHeight="1" x14ac:dyDescent="0.25">
      <c r="T180" s="15"/>
      <c r="U180" s="14"/>
    </row>
    <row r="181" spans="20:21" ht="12.75" customHeight="1" x14ac:dyDescent="0.25">
      <c r="T181" s="15"/>
      <c r="U181" s="14"/>
    </row>
    <row r="182" spans="20:21" ht="12.75" customHeight="1" x14ac:dyDescent="0.25">
      <c r="T182" s="15"/>
      <c r="U182" s="14"/>
    </row>
    <row r="183" spans="20:21" ht="12.75" customHeight="1" x14ac:dyDescent="0.25">
      <c r="T183" s="15"/>
      <c r="U183" s="14"/>
    </row>
    <row r="184" spans="20:21" ht="12.75" customHeight="1" x14ac:dyDescent="0.25">
      <c r="T184" s="15"/>
      <c r="U184" s="14"/>
    </row>
    <row r="185" spans="20:21" ht="12.75" customHeight="1" x14ac:dyDescent="0.25">
      <c r="T185" s="15"/>
      <c r="U185" s="14"/>
    </row>
    <row r="186" spans="20:21" ht="12.75" customHeight="1" x14ac:dyDescent="0.25">
      <c r="T186" s="15"/>
      <c r="U186" s="14"/>
    </row>
    <row r="187" spans="20:21" ht="12.75" customHeight="1" x14ac:dyDescent="0.25">
      <c r="T187" s="15"/>
      <c r="U187" s="14"/>
    </row>
    <row r="188" spans="20:21" ht="12.75" customHeight="1" x14ac:dyDescent="0.25">
      <c r="T188" s="15"/>
      <c r="U188" s="14"/>
    </row>
    <row r="189" spans="20:21" ht="12.75" customHeight="1" x14ac:dyDescent="0.25">
      <c r="T189" s="15"/>
      <c r="U189" s="14"/>
    </row>
    <row r="190" spans="20:21" ht="12.75" customHeight="1" x14ac:dyDescent="0.25">
      <c r="T190" s="15"/>
      <c r="U190" s="14"/>
    </row>
    <row r="191" spans="20:21" ht="12.75" customHeight="1" x14ac:dyDescent="0.25">
      <c r="T191" s="15"/>
      <c r="U191" s="14"/>
    </row>
    <row r="192" spans="20:21" ht="12.75" customHeight="1" x14ac:dyDescent="0.25">
      <c r="T192" s="15"/>
      <c r="U192" s="14"/>
    </row>
    <row r="193" spans="20:21" ht="12.75" customHeight="1" x14ac:dyDescent="0.25">
      <c r="T193" s="15"/>
      <c r="U193" s="14"/>
    </row>
    <row r="194" spans="20:21" ht="12.75" customHeight="1" x14ac:dyDescent="0.25">
      <c r="T194" s="15"/>
      <c r="U194" s="14"/>
    </row>
    <row r="195" spans="20:21" ht="12.75" customHeight="1" x14ac:dyDescent="0.25">
      <c r="T195" s="15"/>
      <c r="U195" s="14"/>
    </row>
    <row r="196" spans="20:21" ht="12.75" customHeight="1" x14ac:dyDescent="0.25">
      <c r="T196" s="15"/>
      <c r="U196" s="14"/>
    </row>
    <row r="197" spans="20:21" ht="12.75" customHeight="1" x14ac:dyDescent="0.25">
      <c r="T197" s="15"/>
      <c r="U197" s="14"/>
    </row>
    <row r="198" spans="20:21" ht="12.75" customHeight="1" x14ac:dyDescent="0.25">
      <c r="T198" s="15"/>
      <c r="U198" s="14"/>
    </row>
    <row r="199" spans="20:21" ht="12.75" customHeight="1" x14ac:dyDescent="0.25">
      <c r="T199" s="15"/>
      <c r="U199" s="14"/>
    </row>
    <row r="200" spans="20:21" ht="12.75" customHeight="1" x14ac:dyDescent="0.25">
      <c r="T200" s="15"/>
      <c r="U200" s="14"/>
    </row>
    <row r="201" spans="20:21" ht="12.75" customHeight="1" x14ac:dyDescent="0.25">
      <c r="T201" s="15"/>
      <c r="U201" s="14"/>
    </row>
    <row r="202" spans="20:21" ht="12.75" customHeight="1" x14ac:dyDescent="0.25">
      <c r="T202" s="15"/>
      <c r="U202" s="14"/>
    </row>
    <row r="203" spans="20:21" ht="12.75" customHeight="1" x14ac:dyDescent="0.25">
      <c r="T203" s="15"/>
      <c r="U203" s="14"/>
    </row>
    <row r="204" spans="20:21" ht="12.75" customHeight="1" x14ac:dyDescent="0.25">
      <c r="T204" s="15"/>
      <c r="U204" s="14"/>
    </row>
    <row r="205" spans="20:21" ht="12.75" customHeight="1" x14ac:dyDescent="0.25">
      <c r="T205" s="15"/>
      <c r="U205" s="14"/>
    </row>
    <row r="206" spans="20:21" ht="12.75" customHeight="1" x14ac:dyDescent="0.25">
      <c r="T206" s="15"/>
      <c r="U206" s="14"/>
    </row>
    <row r="207" spans="20:21" ht="12.75" customHeight="1" x14ac:dyDescent="0.25">
      <c r="T207" s="15"/>
      <c r="U207" s="14"/>
    </row>
    <row r="208" spans="20:21" ht="12.75" customHeight="1" x14ac:dyDescent="0.25">
      <c r="T208" s="15"/>
      <c r="U208" s="14"/>
    </row>
    <row r="209" spans="20:21" ht="12.75" customHeight="1" x14ac:dyDescent="0.25">
      <c r="T209" s="15"/>
      <c r="U209" s="14"/>
    </row>
    <row r="210" spans="20:21" ht="12.75" customHeight="1" x14ac:dyDescent="0.25">
      <c r="T210" s="15"/>
      <c r="U210" s="14"/>
    </row>
    <row r="211" spans="20:21" ht="12.75" customHeight="1" x14ac:dyDescent="0.25">
      <c r="T211" s="15"/>
      <c r="U211" s="14"/>
    </row>
    <row r="212" spans="20:21" ht="12.75" customHeight="1" x14ac:dyDescent="0.25">
      <c r="T212" s="15"/>
      <c r="U212" s="14"/>
    </row>
    <row r="213" spans="20:21" ht="12.75" customHeight="1" x14ac:dyDescent="0.25">
      <c r="T213" s="15"/>
      <c r="U213" s="14"/>
    </row>
    <row r="214" spans="20:21" ht="12.75" customHeight="1" x14ac:dyDescent="0.25">
      <c r="T214" s="15"/>
      <c r="U214" s="14"/>
    </row>
    <row r="215" spans="20:21" ht="12.75" customHeight="1" x14ac:dyDescent="0.25">
      <c r="T215" s="15"/>
      <c r="U215" s="14"/>
    </row>
    <row r="216" spans="20:21" ht="12.75" customHeight="1" x14ac:dyDescent="0.25">
      <c r="T216" s="15"/>
      <c r="U216" s="14"/>
    </row>
    <row r="217" spans="20:21" ht="12.75" customHeight="1" x14ac:dyDescent="0.25">
      <c r="T217" s="15"/>
      <c r="U217" s="14"/>
    </row>
    <row r="218" spans="20:21" ht="12.75" customHeight="1" x14ac:dyDescent="0.25">
      <c r="T218" s="15"/>
      <c r="U218" s="14"/>
    </row>
    <row r="219" spans="20:21" ht="12.75" customHeight="1" x14ac:dyDescent="0.25">
      <c r="T219" s="15"/>
      <c r="U219" s="14"/>
    </row>
    <row r="220" spans="20:21" ht="12.75" customHeight="1" x14ac:dyDescent="0.25">
      <c r="T220" s="15"/>
      <c r="U220" s="14"/>
    </row>
    <row r="221" spans="20:21" ht="12.75" customHeight="1" x14ac:dyDescent="0.25">
      <c r="T221" s="15"/>
      <c r="U221" s="14"/>
    </row>
    <row r="222" spans="20:21" ht="12.75" customHeight="1" x14ac:dyDescent="0.25">
      <c r="T222" s="15"/>
      <c r="U222" s="14"/>
    </row>
    <row r="223" spans="20:21" ht="12.75" customHeight="1" x14ac:dyDescent="0.25">
      <c r="T223" s="15"/>
      <c r="U223" s="14"/>
    </row>
    <row r="224" spans="20:21" ht="12.75" customHeight="1" x14ac:dyDescent="0.25">
      <c r="T224" s="15"/>
      <c r="U224" s="14"/>
    </row>
    <row r="225" spans="20:21" ht="12.75" customHeight="1" x14ac:dyDescent="0.25">
      <c r="T225" s="15"/>
      <c r="U225" s="14"/>
    </row>
    <row r="226" spans="20:21" ht="12.75" customHeight="1" x14ac:dyDescent="0.25">
      <c r="T226" s="15"/>
      <c r="U226" s="14"/>
    </row>
    <row r="227" spans="20:21" ht="12.75" customHeight="1" x14ac:dyDescent="0.25">
      <c r="T227" s="15"/>
      <c r="U227" s="14"/>
    </row>
    <row r="228" spans="20:21" ht="12.75" customHeight="1" x14ac:dyDescent="0.25">
      <c r="T228" s="15"/>
      <c r="U228" s="14"/>
    </row>
    <row r="229" spans="20:21" ht="12.75" customHeight="1" x14ac:dyDescent="0.25">
      <c r="T229" s="15"/>
      <c r="U229" s="14"/>
    </row>
    <row r="230" spans="20:21" ht="12.75" customHeight="1" x14ac:dyDescent="0.25">
      <c r="T230" s="15"/>
      <c r="U230" s="14"/>
    </row>
    <row r="231" spans="20:21" ht="12.75" customHeight="1" x14ac:dyDescent="0.25">
      <c r="T231" s="15"/>
      <c r="U231" s="14"/>
    </row>
    <row r="232" spans="20:21" ht="12.75" customHeight="1" x14ac:dyDescent="0.25">
      <c r="T232" s="15"/>
      <c r="U232" s="14"/>
    </row>
    <row r="233" spans="20:21" ht="12.75" customHeight="1" x14ac:dyDescent="0.25">
      <c r="T233" s="15"/>
      <c r="U233" s="14"/>
    </row>
    <row r="234" spans="20:21" ht="12.75" customHeight="1" x14ac:dyDescent="0.25">
      <c r="T234" s="15"/>
      <c r="U234" s="14"/>
    </row>
    <row r="235" spans="20:21" ht="12.75" customHeight="1" x14ac:dyDescent="0.25">
      <c r="T235" s="15"/>
      <c r="U235" s="14"/>
    </row>
    <row r="236" spans="20:21" ht="12.75" customHeight="1" x14ac:dyDescent="0.25">
      <c r="T236" s="15"/>
      <c r="U236" s="14"/>
    </row>
    <row r="237" spans="20:21" ht="12.75" customHeight="1" x14ac:dyDescent="0.25">
      <c r="T237" s="15"/>
      <c r="U237" s="14"/>
    </row>
    <row r="238" spans="20:21" ht="12.75" customHeight="1" x14ac:dyDescent="0.25">
      <c r="T238" s="15"/>
      <c r="U238" s="14"/>
    </row>
    <row r="239" spans="20:21" ht="12.75" customHeight="1" x14ac:dyDescent="0.25">
      <c r="T239" s="15"/>
      <c r="U239" s="14"/>
    </row>
    <row r="240" spans="20:21" ht="12.75" customHeight="1" x14ac:dyDescent="0.25">
      <c r="T240" s="15"/>
      <c r="U240" s="14"/>
    </row>
    <row r="241" spans="20:21" ht="12.75" customHeight="1" x14ac:dyDescent="0.25">
      <c r="T241" s="15"/>
      <c r="U241" s="14"/>
    </row>
    <row r="242" spans="20:21" ht="12.75" customHeight="1" x14ac:dyDescent="0.25">
      <c r="T242" s="15"/>
      <c r="U242" s="14"/>
    </row>
    <row r="243" spans="20:21" ht="12.75" customHeight="1" x14ac:dyDescent="0.25">
      <c r="T243" s="15"/>
      <c r="U243" s="14"/>
    </row>
    <row r="244" spans="20:21" ht="12.75" customHeight="1" x14ac:dyDescent="0.25">
      <c r="T244" s="15"/>
      <c r="U244" s="14"/>
    </row>
    <row r="245" spans="20:21" ht="12.75" customHeight="1" x14ac:dyDescent="0.25">
      <c r="T245" s="15"/>
      <c r="U245" s="14"/>
    </row>
    <row r="246" spans="20:21" ht="12.75" customHeight="1" x14ac:dyDescent="0.25">
      <c r="T246" s="15"/>
      <c r="U246" s="14"/>
    </row>
    <row r="247" spans="20:21" ht="12.75" customHeight="1" x14ac:dyDescent="0.25">
      <c r="T247" s="15"/>
      <c r="U247" s="14"/>
    </row>
    <row r="248" spans="20:21" ht="12.75" customHeight="1" x14ac:dyDescent="0.25">
      <c r="T248" s="15"/>
      <c r="U248" s="14"/>
    </row>
    <row r="249" spans="20:21" ht="12.75" customHeight="1" x14ac:dyDescent="0.25">
      <c r="T249" s="15"/>
      <c r="U249" s="14"/>
    </row>
    <row r="250" spans="20:21" ht="12.75" customHeight="1" x14ac:dyDescent="0.25">
      <c r="T250" s="15"/>
      <c r="U250" s="14"/>
    </row>
    <row r="251" spans="20:21" ht="12.75" customHeight="1" x14ac:dyDescent="0.25">
      <c r="T251" s="15"/>
      <c r="U251" s="14"/>
    </row>
    <row r="252" spans="20:21" ht="12.75" customHeight="1" x14ac:dyDescent="0.25">
      <c r="T252" s="15"/>
      <c r="U252" s="14"/>
    </row>
    <row r="253" spans="20:21" ht="12.75" customHeight="1" x14ac:dyDescent="0.25">
      <c r="T253" s="15"/>
      <c r="U253" s="14"/>
    </row>
    <row r="254" spans="20:21" ht="12.75" customHeight="1" x14ac:dyDescent="0.25">
      <c r="T254" s="15"/>
      <c r="U254" s="14"/>
    </row>
    <row r="255" spans="20:21" ht="12.75" customHeight="1" x14ac:dyDescent="0.25">
      <c r="T255" s="15"/>
      <c r="U255" s="14"/>
    </row>
    <row r="256" spans="20:21" ht="12.75" customHeight="1" x14ac:dyDescent="0.25">
      <c r="T256" s="15"/>
      <c r="U256" s="14"/>
    </row>
    <row r="257" spans="20:21" ht="12.75" customHeight="1" x14ac:dyDescent="0.25">
      <c r="T257" s="15"/>
      <c r="U257" s="14"/>
    </row>
    <row r="258" spans="20:21" ht="12.75" customHeight="1" x14ac:dyDescent="0.25">
      <c r="T258" s="15"/>
      <c r="U258" s="14"/>
    </row>
    <row r="259" spans="20:21" ht="12.75" customHeight="1" x14ac:dyDescent="0.25">
      <c r="T259" s="15"/>
      <c r="U259" s="14"/>
    </row>
    <row r="260" spans="20:21" ht="12.75" customHeight="1" x14ac:dyDescent="0.25">
      <c r="T260" s="15"/>
      <c r="U260" s="14"/>
    </row>
    <row r="261" spans="20:21" ht="12.75" customHeight="1" x14ac:dyDescent="0.25">
      <c r="T261" s="15"/>
      <c r="U261" s="14"/>
    </row>
    <row r="262" spans="20:21" ht="12.75" customHeight="1" x14ac:dyDescent="0.25">
      <c r="T262" s="15"/>
      <c r="U262" s="14"/>
    </row>
    <row r="263" spans="20:21" ht="12.75" customHeight="1" x14ac:dyDescent="0.25">
      <c r="T263" s="15"/>
      <c r="U263" s="14"/>
    </row>
    <row r="264" spans="20:21" ht="12.75" customHeight="1" x14ac:dyDescent="0.25">
      <c r="T264" s="15"/>
      <c r="U264" s="14"/>
    </row>
    <row r="265" spans="20:21" ht="12.75" customHeight="1" x14ac:dyDescent="0.25">
      <c r="T265" s="15"/>
      <c r="U265" s="14"/>
    </row>
    <row r="266" spans="20:21" ht="12.75" customHeight="1" x14ac:dyDescent="0.25">
      <c r="T266" s="15"/>
      <c r="U266" s="14"/>
    </row>
    <row r="267" spans="20:21" ht="12.75" customHeight="1" x14ac:dyDescent="0.25">
      <c r="T267" s="15"/>
      <c r="U267" s="14"/>
    </row>
    <row r="268" spans="20:21" ht="12.75" customHeight="1" x14ac:dyDescent="0.25">
      <c r="T268" s="15"/>
      <c r="U268" s="14"/>
    </row>
    <row r="269" spans="20:21" ht="12.75" customHeight="1" x14ac:dyDescent="0.25">
      <c r="T269" s="15"/>
      <c r="U269" s="14"/>
    </row>
    <row r="270" spans="20:21" ht="12.75" customHeight="1" x14ac:dyDescent="0.25">
      <c r="T270" s="15"/>
      <c r="U270" s="14"/>
    </row>
    <row r="271" spans="20:21" ht="12.75" customHeight="1" x14ac:dyDescent="0.25">
      <c r="T271" s="15"/>
      <c r="U271" s="14"/>
    </row>
    <row r="272" spans="20:21" ht="12.75" customHeight="1" x14ac:dyDescent="0.25">
      <c r="T272" s="15"/>
      <c r="U272" s="14"/>
    </row>
    <row r="273" spans="20:21" ht="12.75" customHeight="1" x14ac:dyDescent="0.25">
      <c r="T273" s="15"/>
      <c r="U273" s="14"/>
    </row>
    <row r="274" spans="20:21" ht="12.75" customHeight="1" x14ac:dyDescent="0.25">
      <c r="T274" s="15"/>
      <c r="U274" s="14"/>
    </row>
    <row r="275" spans="20:21" ht="12.75" customHeight="1" x14ac:dyDescent="0.25">
      <c r="T275" s="15"/>
      <c r="U275" s="14"/>
    </row>
    <row r="276" spans="20:21" ht="12.75" customHeight="1" x14ac:dyDescent="0.25">
      <c r="T276" s="15"/>
      <c r="U276" s="14"/>
    </row>
    <row r="277" spans="20:21" ht="12.75" customHeight="1" x14ac:dyDescent="0.25">
      <c r="T277" s="15"/>
      <c r="U277" s="14"/>
    </row>
    <row r="278" spans="20:21" ht="12.75" customHeight="1" x14ac:dyDescent="0.25">
      <c r="T278" s="15"/>
      <c r="U278" s="14"/>
    </row>
    <row r="279" spans="20:21" ht="12.75" customHeight="1" x14ac:dyDescent="0.25">
      <c r="T279" s="15"/>
      <c r="U279" s="14"/>
    </row>
    <row r="280" spans="20:21" ht="12.75" customHeight="1" x14ac:dyDescent="0.25">
      <c r="T280" s="15"/>
      <c r="U280" s="14"/>
    </row>
    <row r="281" spans="20:21" ht="12.75" customHeight="1" x14ac:dyDescent="0.25">
      <c r="T281" s="15"/>
      <c r="U281" s="14"/>
    </row>
    <row r="282" spans="20:21" ht="12.75" customHeight="1" x14ac:dyDescent="0.25">
      <c r="T282" s="15"/>
      <c r="U282" s="14"/>
    </row>
    <row r="283" spans="20:21" ht="12.75" customHeight="1" x14ac:dyDescent="0.25">
      <c r="T283" s="15"/>
      <c r="U283" s="14"/>
    </row>
    <row r="284" spans="20:21" ht="12.75" customHeight="1" x14ac:dyDescent="0.25">
      <c r="T284" s="15"/>
      <c r="U284" s="14"/>
    </row>
    <row r="285" spans="20:21" ht="12.75" customHeight="1" x14ac:dyDescent="0.25">
      <c r="T285" s="15"/>
      <c r="U285" s="14"/>
    </row>
    <row r="286" spans="20:21" ht="12.75" customHeight="1" x14ac:dyDescent="0.25">
      <c r="T286" s="15"/>
      <c r="U286" s="14"/>
    </row>
    <row r="287" spans="20:21" ht="12.75" customHeight="1" x14ac:dyDescent="0.25">
      <c r="T287" s="15"/>
      <c r="U287" s="14"/>
    </row>
    <row r="288" spans="20:21" ht="12.75" customHeight="1" x14ac:dyDescent="0.25">
      <c r="T288" s="15"/>
      <c r="U288" s="14"/>
    </row>
    <row r="289" spans="20:21" ht="12.75" customHeight="1" x14ac:dyDescent="0.25">
      <c r="T289" s="15"/>
      <c r="U289" s="14"/>
    </row>
    <row r="290" spans="20:21" ht="12.75" customHeight="1" x14ac:dyDescent="0.25">
      <c r="T290" s="15"/>
      <c r="U290" s="14"/>
    </row>
    <row r="291" spans="20:21" ht="12.75" customHeight="1" x14ac:dyDescent="0.25">
      <c r="T291" s="15"/>
      <c r="U291" s="14"/>
    </row>
    <row r="292" spans="20:21" ht="12.75" customHeight="1" x14ac:dyDescent="0.25">
      <c r="T292" s="15"/>
      <c r="U292" s="14"/>
    </row>
    <row r="293" spans="20:21" ht="12.75" customHeight="1" x14ac:dyDescent="0.25">
      <c r="T293" s="15"/>
      <c r="U293" s="14"/>
    </row>
    <row r="294" spans="20:21" ht="12.75" customHeight="1" x14ac:dyDescent="0.25">
      <c r="T294" s="15"/>
      <c r="U294" s="14"/>
    </row>
    <row r="295" spans="20:21" ht="12.75" customHeight="1" x14ac:dyDescent="0.25">
      <c r="T295" s="15"/>
      <c r="U295" s="14"/>
    </row>
    <row r="296" spans="20:21" ht="12.75" customHeight="1" x14ac:dyDescent="0.25">
      <c r="T296" s="15"/>
      <c r="U296" s="14"/>
    </row>
    <row r="297" spans="20:21" ht="12.75" customHeight="1" x14ac:dyDescent="0.25">
      <c r="T297" s="15"/>
      <c r="U297" s="14"/>
    </row>
    <row r="298" spans="20:21" ht="12.75" customHeight="1" x14ac:dyDescent="0.25">
      <c r="T298" s="15"/>
      <c r="U298" s="14"/>
    </row>
    <row r="299" spans="20:21" ht="12.75" customHeight="1" x14ac:dyDescent="0.25">
      <c r="T299" s="15"/>
      <c r="U299" s="14"/>
    </row>
    <row r="300" spans="20:21" ht="12.75" customHeight="1" x14ac:dyDescent="0.25">
      <c r="T300" s="15"/>
      <c r="U300" s="14"/>
    </row>
    <row r="301" spans="20:21" ht="12.75" customHeight="1" x14ac:dyDescent="0.25">
      <c r="T301" s="15"/>
      <c r="U301" s="14"/>
    </row>
    <row r="302" spans="20:21" ht="12.75" customHeight="1" x14ac:dyDescent="0.25">
      <c r="T302" s="15"/>
      <c r="U302" s="14"/>
    </row>
    <row r="303" spans="20:21" ht="12.75" customHeight="1" x14ac:dyDescent="0.25">
      <c r="T303" s="15"/>
      <c r="U303" s="14"/>
    </row>
    <row r="304" spans="20:21" ht="12.75" customHeight="1" x14ac:dyDescent="0.25">
      <c r="T304" s="15"/>
      <c r="U304" s="14"/>
    </row>
    <row r="305" spans="20:21" ht="12.75" customHeight="1" x14ac:dyDescent="0.25">
      <c r="T305" s="15"/>
      <c r="U305" s="14"/>
    </row>
    <row r="306" spans="20:21" ht="12.75" customHeight="1" x14ac:dyDescent="0.25">
      <c r="T306" s="15"/>
      <c r="U306" s="14"/>
    </row>
    <row r="307" spans="20:21" ht="12.75" customHeight="1" x14ac:dyDescent="0.25">
      <c r="T307" s="15"/>
      <c r="U307" s="14"/>
    </row>
    <row r="308" spans="20:21" ht="12.75" customHeight="1" x14ac:dyDescent="0.25">
      <c r="T308" s="15"/>
      <c r="U308" s="14"/>
    </row>
    <row r="309" spans="20:21" ht="12.75" customHeight="1" x14ac:dyDescent="0.25">
      <c r="T309" s="15"/>
      <c r="U309" s="14"/>
    </row>
    <row r="310" spans="20:21" ht="12.75" customHeight="1" x14ac:dyDescent="0.25">
      <c r="T310" s="15"/>
      <c r="U310" s="14"/>
    </row>
    <row r="311" spans="20:21" ht="12.75" customHeight="1" x14ac:dyDescent="0.25">
      <c r="T311" s="15"/>
      <c r="U311" s="14"/>
    </row>
    <row r="312" spans="20:21" ht="12.75" customHeight="1" x14ac:dyDescent="0.25">
      <c r="T312" s="15"/>
      <c r="U312" s="14"/>
    </row>
    <row r="313" spans="20:21" ht="12.75" customHeight="1" x14ac:dyDescent="0.25">
      <c r="T313" s="15"/>
      <c r="U313" s="14"/>
    </row>
    <row r="314" spans="20:21" ht="12.75" customHeight="1" x14ac:dyDescent="0.25">
      <c r="T314" s="15"/>
      <c r="U314" s="14"/>
    </row>
    <row r="315" spans="20:21" ht="12.75" customHeight="1" x14ac:dyDescent="0.25">
      <c r="T315" s="15"/>
      <c r="U315" s="14"/>
    </row>
    <row r="316" spans="20:21" ht="12.75" customHeight="1" x14ac:dyDescent="0.25">
      <c r="T316" s="15"/>
      <c r="U316" s="14"/>
    </row>
    <row r="317" spans="20:21" ht="12.75" customHeight="1" x14ac:dyDescent="0.25">
      <c r="T317" s="15"/>
      <c r="U317" s="14"/>
    </row>
    <row r="318" spans="20:21" ht="12.75" customHeight="1" x14ac:dyDescent="0.25">
      <c r="T318" s="15"/>
      <c r="U318" s="14"/>
    </row>
    <row r="319" spans="20:21" ht="12.75" customHeight="1" x14ac:dyDescent="0.25">
      <c r="T319" s="15"/>
      <c r="U319" s="14"/>
    </row>
    <row r="320" spans="20:21" ht="12.75" customHeight="1" x14ac:dyDescent="0.25">
      <c r="T320" s="15"/>
      <c r="U320" s="14"/>
    </row>
    <row r="321" spans="20:21" ht="12.75" customHeight="1" x14ac:dyDescent="0.25">
      <c r="T321" s="15"/>
      <c r="U321" s="14"/>
    </row>
    <row r="322" spans="20:21" ht="12.75" customHeight="1" x14ac:dyDescent="0.25">
      <c r="T322" s="15"/>
      <c r="U322" s="14"/>
    </row>
    <row r="323" spans="20:21" ht="12.75" customHeight="1" x14ac:dyDescent="0.25">
      <c r="T323" s="15"/>
      <c r="U323" s="14"/>
    </row>
    <row r="324" spans="20:21" ht="12.75" customHeight="1" x14ac:dyDescent="0.25">
      <c r="T324" s="15"/>
      <c r="U324" s="14"/>
    </row>
    <row r="325" spans="20:21" ht="12.75" customHeight="1" x14ac:dyDescent="0.25">
      <c r="T325" s="15"/>
      <c r="U325" s="14"/>
    </row>
    <row r="326" spans="20:21" ht="12.75" customHeight="1" x14ac:dyDescent="0.25">
      <c r="T326" s="15"/>
      <c r="U326" s="14"/>
    </row>
    <row r="327" spans="20:21" ht="12.75" customHeight="1" x14ac:dyDescent="0.25">
      <c r="T327" s="15"/>
      <c r="U327" s="14"/>
    </row>
    <row r="328" spans="20:21" ht="12.75" customHeight="1" x14ac:dyDescent="0.25">
      <c r="T328" s="15"/>
      <c r="U328" s="14"/>
    </row>
    <row r="329" spans="20:21" ht="12.75" customHeight="1" x14ac:dyDescent="0.25">
      <c r="T329" s="15"/>
      <c r="U329" s="14"/>
    </row>
    <row r="330" spans="20:21" ht="12.75" customHeight="1" x14ac:dyDescent="0.25">
      <c r="T330" s="15"/>
      <c r="U330" s="14"/>
    </row>
    <row r="331" spans="20:21" ht="12.75" customHeight="1" x14ac:dyDescent="0.25">
      <c r="T331" s="15"/>
      <c r="U331" s="14"/>
    </row>
    <row r="332" spans="20:21" ht="12.75" customHeight="1" x14ac:dyDescent="0.25">
      <c r="T332" s="15"/>
      <c r="U332" s="14"/>
    </row>
    <row r="333" spans="20:21" ht="12.75" customHeight="1" x14ac:dyDescent="0.25">
      <c r="T333" s="15"/>
      <c r="U333" s="14"/>
    </row>
    <row r="334" spans="20:21" ht="12.75" customHeight="1" x14ac:dyDescent="0.25">
      <c r="T334" s="15"/>
      <c r="U334" s="14"/>
    </row>
    <row r="335" spans="20:21" ht="12.75" customHeight="1" x14ac:dyDescent="0.25">
      <c r="T335" s="15"/>
      <c r="U335" s="14"/>
    </row>
    <row r="336" spans="20:21" ht="12.75" customHeight="1" x14ac:dyDescent="0.25">
      <c r="T336" s="15"/>
      <c r="U336" s="14"/>
    </row>
    <row r="337" spans="20:21" ht="12.75" customHeight="1" x14ac:dyDescent="0.25">
      <c r="T337" s="15"/>
      <c r="U337" s="14"/>
    </row>
    <row r="338" spans="20:21" ht="12.75" customHeight="1" x14ac:dyDescent="0.25">
      <c r="T338" s="15"/>
      <c r="U338" s="14"/>
    </row>
    <row r="339" spans="20:21" ht="12.75" customHeight="1" x14ac:dyDescent="0.25">
      <c r="T339" s="15"/>
      <c r="U339" s="14"/>
    </row>
    <row r="340" spans="20:21" ht="12.75" customHeight="1" x14ac:dyDescent="0.25">
      <c r="T340" s="15"/>
      <c r="U340" s="14"/>
    </row>
    <row r="341" spans="20:21" ht="12.75" customHeight="1" x14ac:dyDescent="0.25">
      <c r="T341" s="15"/>
      <c r="U341" s="14"/>
    </row>
    <row r="342" spans="20:21" ht="12.75" customHeight="1" x14ac:dyDescent="0.25">
      <c r="T342" s="15"/>
      <c r="U342" s="14"/>
    </row>
    <row r="343" spans="20:21" ht="12.75" customHeight="1" x14ac:dyDescent="0.25">
      <c r="T343" s="15"/>
      <c r="U343" s="14"/>
    </row>
    <row r="344" spans="20:21" ht="12.75" customHeight="1" x14ac:dyDescent="0.25">
      <c r="T344" s="15"/>
      <c r="U344" s="14"/>
    </row>
    <row r="345" spans="20:21" ht="12.75" customHeight="1" x14ac:dyDescent="0.25">
      <c r="T345" s="15"/>
      <c r="U345" s="14"/>
    </row>
    <row r="346" spans="20:21" ht="12.75" customHeight="1" x14ac:dyDescent="0.25">
      <c r="T346" s="15"/>
      <c r="U346" s="14"/>
    </row>
    <row r="347" spans="20:21" ht="12.75" customHeight="1" x14ac:dyDescent="0.25">
      <c r="T347" s="15"/>
      <c r="U347" s="14"/>
    </row>
    <row r="348" spans="20:21" ht="12.75" customHeight="1" x14ac:dyDescent="0.25">
      <c r="T348" s="15"/>
      <c r="U348" s="14"/>
    </row>
    <row r="349" spans="20:21" ht="12.75" customHeight="1" x14ac:dyDescent="0.25">
      <c r="T349" s="15"/>
      <c r="U349" s="14"/>
    </row>
    <row r="350" spans="20:21" ht="12.75" customHeight="1" x14ac:dyDescent="0.25">
      <c r="T350" s="15"/>
      <c r="U350" s="14"/>
    </row>
    <row r="351" spans="20:21" ht="12.75" customHeight="1" x14ac:dyDescent="0.25">
      <c r="T351" s="15"/>
      <c r="U351" s="14"/>
    </row>
    <row r="352" spans="20:21" ht="12.75" customHeight="1" x14ac:dyDescent="0.25">
      <c r="T352" s="15"/>
      <c r="U352" s="14"/>
    </row>
    <row r="353" spans="20:21" ht="12.75" customHeight="1" x14ac:dyDescent="0.25">
      <c r="T353" s="15"/>
      <c r="U353" s="14"/>
    </row>
    <row r="354" spans="20:21" ht="12.75" customHeight="1" x14ac:dyDescent="0.25">
      <c r="T354" s="15"/>
      <c r="U354" s="14"/>
    </row>
    <row r="355" spans="20:21" ht="12.75" customHeight="1" x14ac:dyDescent="0.25">
      <c r="T355" s="15"/>
      <c r="U355" s="14"/>
    </row>
    <row r="356" spans="20:21" ht="12.75" customHeight="1" x14ac:dyDescent="0.25">
      <c r="T356" s="15"/>
      <c r="U356" s="14"/>
    </row>
    <row r="357" spans="20:21" ht="12.75" customHeight="1" x14ac:dyDescent="0.25">
      <c r="T357" s="15"/>
      <c r="U357" s="14"/>
    </row>
    <row r="358" spans="20:21" ht="12.75" customHeight="1" x14ac:dyDescent="0.25">
      <c r="T358" s="15"/>
      <c r="U358" s="14"/>
    </row>
    <row r="359" spans="20:21" ht="12.75" customHeight="1" x14ac:dyDescent="0.25">
      <c r="T359" s="15"/>
      <c r="U359" s="14"/>
    </row>
    <row r="360" spans="20:21" ht="12.75" customHeight="1" x14ac:dyDescent="0.25">
      <c r="T360" s="15"/>
      <c r="U360" s="14"/>
    </row>
    <row r="361" spans="20:21" ht="12.75" customHeight="1" x14ac:dyDescent="0.25">
      <c r="T361" s="15"/>
      <c r="U361" s="14"/>
    </row>
    <row r="362" spans="20:21" ht="12.75" customHeight="1" x14ac:dyDescent="0.25">
      <c r="T362" s="15"/>
      <c r="U362" s="14"/>
    </row>
    <row r="363" spans="20:21" ht="12.75" customHeight="1" x14ac:dyDescent="0.25">
      <c r="T363" s="15"/>
      <c r="U363" s="14"/>
    </row>
    <row r="364" spans="20:21" ht="12.75" customHeight="1" x14ac:dyDescent="0.25">
      <c r="T364" s="15"/>
      <c r="U364" s="14"/>
    </row>
    <row r="365" spans="20:21" ht="12.75" customHeight="1" x14ac:dyDescent="0.25">
      <c r="T365" s="15"/>
      <c r="U365" s="14"/>
    </row>
    <row r="366" spans="20:21" ht="12.75" customHeight="1" x14ac:dyDescent="0.25">
      <c r="T366" s="15"/>
      <c r="U366" s="14"/>
    </row>
    <row r="367" spans="20:21" ht="12.75" customHeight="1" x14ac:dyDescent="0.25">
      <c r="T367" s="15"/>
      <c r="U367" s="14"/>
    </row>
    <row r="368" spans="20:21" ht="12.75" customHeight="1" x14ac:dyDescent="0.25">
      <c r="T368" s="15"/>
      <c r="U368" s="14"/>
    </row>
    <row r="369" spans="20:21" ht="12.75" customHeight="1" x14ac:dyDescent="0.25">
      <c r="T369" s="15"/>
      <c r="U369" s="14"/>
    </row>
    <row r="370" spans="20:21" ht="12.75" customHeight="1" x14ac:dyDescent="0.25">
      <c r="T370" s="15"/>
      <c r="U370" s="14"/>
    </row>
    <row r="371" spans="20:21" ht="12.75" customHeight="1" x14ac:dyDescent="0.25">
      <c r="T371" s="15"/>
      <c r="U371" s="14"/>
    </row>
    <row r="372" spans="20:21" ht="12.75" customHeight="1" x14ac:dyDescent="0.25">
      <c r="T372" s="15"/>
      <c r="U372" s="14"/>
    </row>
    <row r="373" spans="20:21" ht="12.75" customHeight="1" x14ac:dyDescent="0.25">
      <c r="T373" s="15"/>
      <c r="U373" s="14"/>
    </row>
    <row r="374" spans="20:21" ht="12.75" customHeight="1" x14ac:dyDescent="0.25">
      <c r="T374" s="15"/>
      <c r="U374" s="14"/>
    </row>
    <row r="375" spans="20:21" ht="12.75" customHeight="1" x14ac:dyDescent="0.25">
      <c r="T375" s="15"/>
      <c r="U375" s="14"/>
    </row>
    <row r="376" spans="20:21" ht="12.75" customHeight="1" x14ac:dyDescent="0.25">
      <c r="T376" s="15"/>
      <c r="U376" s="14"/>
    </row>
    <row r="377" spans="20:21" ht="12.75" customHeight="1" x14ac:dyDescent="0.25">
      <c r="T377" s="15"/>
      <c r="U377" s="14"/>
    </row>
    <row r="378" spans="20:21" ht="12.75" customHeight="1" x14ac:dyDescent="0.25">
      <c r="T378" s="15"/>
      <c r="U378" s="14"/>
    </row>
    <row r="379" spans="20:21" ht="12.75" customHeight="1" x14ac:dyDescent="0.25">
      <c r="T379" s="15"/>
      <c r="U379" s="14"/>
    </row>
    <row r="380" spans="20:21" ht="12.75" customHeight="1" x14ac:dyDescent="0.25">
      <c r="T380" s="15"/>
      <c r="U380" s="14"/>
    </row>
    <row r="381" spans="20:21" ht="12.75" customHeight="1" x14ac:dyDescent="0.25">
      <c r="T381" s="15"/>
      <c r="U381" s="14"/>
    </row>
    <row r="382" spans="20:21" ht="12.75" customHeight="1" x14ac:dyDescent="0.25">
      <c r="T382" s="15"/>
      <c r="U382" s="14"/>
    </row>
    <row r="383" spans="20:21" ht="12.75" customHeight="1" x14ac:dyDescent="0.25">
      <c r="T383" s="15"/>
      <c r="U383" s="14"/>
    </row>
    <row r="384" spans="20:21" ht="12.75" customHeight="1" x14ac:dyDescent="0.25">
      <c r="T384" s="15"/>
      <c r="U384" s="14"/>
    </row>
    <row r="385" spans="20:21" ht="12.75" customHeight="1" x14ac:dyDescent="0.25">
      <c r="T385" s="15"/>
      <c r="U385" s="14"/>
    </row>
    <row r="386" spans="20:21" ht="12.75" customHeight="1" x14ac:dyDescent="0.25">
      <c r="T386" s="15"/>
      <c r="U386" s="14"/>
    </row>
    <row r="387" spans="20:21" ht="12.75" customHeight="1" x14ac:dyDescent="0.25">
      <c r="T387" s="15"/>
      <c r="U387" s="14"/>
    </row>
    <row r="388" spans="20:21" ht="12.75" customHeight="1" x14ac:dyDescent="0.25">
      <c r="T388" s="15"/>
      <c r="U388" s="14"/>
    </row>
    <row r="389" spans="20:21" ht="12.75" customHeight="1" x14ac:dyDescent="0.25">
      <c r="T389" s="15"/>
      <c r="U389" s="14"/>
    </row>
    <row r="390" spans="20:21" ht="12.75" customHeight="1" x14ac:dyDescent="0.25">
      <c r="T390" s="15"/>
      <c r="U390" s="14"/>
    </row>
    <row r="391" spans="20:21" ht="12.75" customHeight="1" x14ac:dyDescent="0.25">
      <c r="T391" s="15"/>
      <c r="U391" s="14"/>
    </row>
    <row r="392" spans="20:21" ht="12.75" customHeight="1" x14ac:dyDescent="0.25">
      <c r="T392" s="15"/>
      <c r="U392" s="14"/>
    </row>
    <row r="393" spans="20:21" ht="12.75" customHeight="1" x14ac:dyDescent="0.25">
      <c r="T393" s="15"/>
      <c r="U393" s="14"/>
    </row>
    <row r="394" spans="20:21" ht="12.75" customHeight="1" x14ac:dyDescent="0.25">
      <c r="T394" s="15"/>
      <c r="U394" s="14"/>
    </row>
    <row r="395" spans="20:21" ht="12.75" customHeight="1" x14ac:dyDescent="0.25">
      <c r="T395" s="15"/>
      <c r="U395" s="14"/>
    </row>
    <row r="396" spans="20:21" ht="12.75" customHeight="1" x14ac:dyDescent="0.25">
      <c r="T396" s="15"/>
      <c r="U396" s="14"/>
    </row>
    <row r="397" spans="20:21" ht="12.75" customHeight="1" x14ac:dyDescent="0.25">
      <c r="T397" s="15"/>
      <c r="U397" s="14"/>
    </row>
    <row r="398" spans="20:21" ht="12.75" customHeight="1" x14ac:dyDescent="0.25">
      <c r="T398" s="15"/>
      <c r="U398" s="14"/>
    </row>
    <row r="399" spans="20:21" ht="12.75" customHeight="1" x14ac:dyDescent="0.25">
      <c r="T399" s="15"/>
      <c r="U399" s="14"/>
    </row>
    <row r="400" spans="20:21" ht="12.75" customHeight="1" x14ac:dyDescent="0.25">
      <c r="T400" s="15"/>
      <c r="U400" s="14"/>
    </row>
    <row r="401" spans="20:21" ht="12.75" customHeight="1" x14ac:dyDescent="0.25">
      <c r="T401" s="15"/>
      <c r="U401" s="14"/>
    </row>
    <row r="402" spans="20:21" ht="12.75" customHeight="1" x14ac:dyDescent="0.25">
      <c r="T402" s="15"/>
      <c r="U402" s="14"/>
    </row>
    <row r="403" spans="20:21" ht="12.75" customHeight="1" x14ac:dyDescent="0.25">
      <c r="T403" s="15"/>
      <c r="U403" s="14"/>
    </row>
    <row r="404" spans="20:21" ht="12.75" customHeight="1" x14ac:dyDescent="0.25">
      <c r="T404" s="15"/>
      <c r="U404" s="14"/>
    </row>
    <row r="405" spans="20:21" ht="12.75" customHeight="1" x14ac:dyDescent="0.25">
      <c r="T405" s="15"/>
      <c r="U405" s="14"/>
    </row>
    <row r="406" spans="20:21" ht="12.75" customHeight="1" x14ac:dyDescent="0.25">
      <c r="T406" s="15"/>
      <c r="U406" s="14"/>
    </row>
    <row r="407" spans="20:21" ht="12.75" customHeight="1" x14ac:dyDescent="0.25">
      <c r="T407" s="15"/>
      <c r="U407" s="14"/>
    </row>
    <row r="408" spans="20:21" ht="12.75" customHeight="1" x14ac:dyDescent="0.25">
      <c r="T408" s="15"/>
      <c r="U408" s="14"/>
    </row>
    <row r="409" spans="20:21" ht="12.75" customHeight="1" x14ac:dyDescent="0.25">
      <c r="T409" s="15"/>
      <c r="U409" s="14"/>
    </row>
    <row r="410" spans="20:21" ht="12.75" customHeight="1" x14ac:dyDescent="0.25">
      <c r="T410" s="15"/>
      <c r="U410" s="14"/>
    </row>
    <row r="411" spans="20:21" ht="12.75" customHeight="1" x14ac:dyDescent="0.25">
      <c r="T411" s="15"/>
      <c r="U411" s="14"/>
    </row>
    <row r="412" spans="20:21" ht="12.75" customHeight="1" x14ac:dyDescent="0.25">
      <c r="T412" s="15"/>
      <c r="U412" s="14"/>
    </row>
    <row r="413" spans="20:21" ht="12.75" customHeight="1" x14ac:dyDescent="0.25">
      <c r="T413" s="15"/>
      <c r="U413" s="14"/>
    </row>
    <row r="414" spans="20:21" ht="12.75" customHeight="1" x14ac:dyDescent="0.25">
      <c r="T414" s="15"/>
      <c r="U414" s="14"/>
    </row>
    <row r="415" spans="20:21" ht="12.75" customHeight="1" x14ac:dyDescent="0.25">
      <c r="T415" s="15"/>
      <c r="U415" s="14"/>
    </row>
    <row r="416" spans="20:21" ht="12.75" customHeight="1" x14ac:dyDescent="0.25">
      <c r="T416" s="15"/>
      <c r="U416" s="14"/>
    </row>
    <row r="417" spans="20:21" ht="12.75" customHeight="1" x14ac:dyDescent="0.25">
      <c r="T417" s="15"/>
      <c r="U417" s="14"/>
    </row>
    <row r="418" spans="20:21" ht="12.75" customHeight="1" x14ac:dyDescent="0.25">
      <c r="T418" s="15"/>
      <c r="U418" s="14"/>
    </row>
    <row r="419" spans="20:21" ht="12.75" customHeight="1" x14ac:dyDescent="0.25">
      <c r="T419" s="15"/>
      <c r="U419" s="14"/>
    </row>
    <row r="420" spans="20:21" ht="12.75" customHeight="1" x14ac:dyDescent="0.25">
      <c r="T420" s="15"/>
      <c r="U420" s="14"/>
    </row>
    <row r="421" spans="20:21" ht="12.75" customHeight="1" x14ac:dyDescent="0.25">
      <c r="T421" s="15"/>
      <c r="U421" s="14"/>
    </row>
    <row r="422" spans="20:21" ht="12.75" customHeight="1" x14ac:dyDescent="0.25">
      <c r="T422" s="15"/>
      <c r="U422" s="14"/>
    </row>
    <row r="423" spans="20:21" ht="12.75" customHeight="1" x14ac:dyDescent="0.25">
      <c r="T423" s="15"/>
      <c r="U423" s="14"/>
    </row>
    <row r="424" spans="20:21" ht="12.75" customHeight="1" x14ac:dyDescent="0.25">
      <c r="T424" s="15"/>
      <c r="U424" s="14"/>
    </row>
    <row r="425" spans="20:21" ht="12.75" customHeight="1" x14ac:dyDescent="0.25">
      <c r="T425" s="15"/>
      <c r="U425" s="14"/>
    </row>
    <row r="426" spans="20:21" ht="12.75" customHeight="1" x14ac:dyDescent="0.25">
      <c r="T426" s="15"/>
      <c r="U426" s="14"/>
    </row>
    <row r="427" spans="20:21" ht="12.75" customHeight="1" x14ac:dyDescent="0.25">
      <c r="T427" s="15"/>
      <c r="U427" s="14"/>
    </row>
    <row r="428" spans="20:21" ht="12.75" customHeight="1" x14ac:dyDescent="0.25">
      <c r="T428" s="15"/>
      <c r="U428" s="14"/>
    </row>
    <row r="429" spans="20:21" ht="12.75" customHeight="1" x14ac:dyDescent="0.25">
      <c r="T429" s="15"/>
      <c r="U429" s="14"/>
    </row>
    <row r="430" spans="20:21" ht="12.75" customHeight="1" x14ac:dyDescent="0.25">
      <c r="T430" s="15"/>
      <c r="U430" s="14"/>
    </row>
    <row r="431" spans="20:21" ht="12.75" customHeight="1" x14ac:dyDescent="0.25">
      <c r="T431" s="15"/>
      <c r="U431" s="14"/>
    </row>
    <row r="432" spans="20:21" ht="12.75" customHeight="1" x14ac:dyDescent="0.25">
      <c r="T432" s="15"/>
      <c r="U432" s="14"/>
    </row>
    <row r="433" spans="20:21" ht="12.75" customHeight="1" x14ac:dyDescent="0.25">
      <c r="T433" s="15"/>
      <c r="U433" s="14"/>
    </row>
    <row r="434" spans="20:21" ht="12.75" customHeight="1" x14ac:dyDescent="0.25">
      <c r="T434" s="15"/>
      <c r="U434" s="14"/>
    </row>
    <row r="435" spans="20:21" ht="12.75" customHeight="1" x14ac:dyDescent="0.25">
      <c r="T435" s="15"/>
      <c r="U435" s="14"/>
    </row>
    <row r="436" spans="20:21" ht="12.75" customHeight="1" x14ac:dyDescent="0.25">
      <c r="T436" s="15"/>
      <c r="U436" s="14"/>
    </row>
    <row r="437" spans="20:21" ht="12.75" customHeight="1" x14ac:dyDescent="0.25">
      <c r="T437" s="15"/>
      <c r="U437" s="14"/>
    </row>
    <row r="438" spans="20:21" ht="12.75" customHeight="1" x14ac:dyDescent="0.25">
      <c r="T438" s="15"/>
      <c r="U438" s="14"/>
    </row>
    <row r="439" spans="20:21" ht="12.75" customHeight="1" x14ac:dyDescent="0.25">
      <c r="T439" s="15"/>
      <c r="U439" s="14"/>
    </row>
    <row r="440" spans="20:21" ht="12.75" customHeight="1" x14ac:dyDescent="0.25">
      <c r="T440" s="15"/>
      <c r="U440" s="14"/>
    </row>
    <row r="441" spans="20:21" ht="12.75" customHeight="1" x14ac:dyDescent="0.25">
      <c r="T441" s="15"/>
      <c r="U441" s="14"/>
    </row>
    <row r="442" spans="20:21" ht="12.75" customHeight="1" x14ac:dyDescent="0.25">
      <c r="T442" s="15"/>
      <c r="U442" s="14"/>
    </row>
    <row r="443" spans="20:21" ht="12.75" customHeight="1" x14ac:dyDescent="0.25">
      <c r="T443" s="15"/>
      <c r="U443" s="14"/>
    </row>
    <row r="444" spans="20:21" ht="12.75" customHeight="1" x14ac:dyDescent="0.25">
      <c r="T444" s="15"/>
      <c r="U444" s="14"/>
    </row>
    <row r="445" spans="20:21" ht="12.75" customHeight="1" x14ac:dyDescent="0.25">
      <c r="T445" s="15"/>
      <c r="U445" s="14"/>
    </row>
    <row r="446" spans="20:21" ht="12.75" customHeight="1" x14ac:dyDescent="0.25">
      <c r="T446" s="15"/>
      <c r="U446" s="14"/>
    </row>
    <row r="447" spans="20:21" ht="12.75" customHeight="1" x14ac:dyDescent="0.25">
      <c r="T447" s="15"/>
      <c r="U447" s="14"/>
    </row>
    <row r="448" spans="20:21" ht="12.75" customHeight="1" x14ac:dyDescent="0.25">
      <c r="T448" s="15"/>
      <c r="U448" s="14"/>
    </row>
    <row r="449" spans="20:21" ht="12.75" customHeight="1" x14ac:dyDescent="0.25">
      <c r="T449" s="15"/>
      <c r="U449" s="14"/>
    </row>
    <row r="450" spans="20:21" ht="12.75" customHeight="1" x14ac:dyDescent="0.25">
      <c r="T450" s="15"/>
      <c r="U450" s="14"/>
    </row>
    <row r="451" spans="20:21" ht="12.75" customHeight="1" x14ac:dyDescent="0.25">
      <c r="T451" s="15"/>
      <c r="U451" s="14"/>
    </row>
    <row r="452" spans="20:21" ht="12.75" customHeight="1" x14ac:dyDescent="0.25">
      <c r="T452" s="15"/>
      <c r="U452" s="14"/>
    </row>
    <row r="453" spans="20:21" ht="12.75" customHeight="1" x14ac:dyDescent="0.25">
      <c r="T453" s="15"/>
      <c r="U453" s="14"/>
    </row>
    <row r="454" spans="20:21" ht="12.75" customHeight="1" x14ac:dyDescent="0.25">
      <c r="T454" s="15"/>
      <c r="U454" s="14"/>
    </row>
    <row r="455" spans="20:21" ht="12.75" customHeight="1" x14ac:dyDescent="0.25">
      <c r="T455" s="15"/>
      <c r="U455" s="14"/>
    </row>
    <row r="456" spans="20:21" ht="12.75" customHeight="1" x14ac:dyDescent="0.25">
      <c r="T456" s="15"/>
      <c r="U456" s="14"/>
    </row>
    <row r="457" spans="20:21" ht="12.75" customHeight="1" x14ac:dyDescent="0.25">
      <c r="T457" s="15"/>
      <c r="U457" s="14"/>
    </row>
    <row r="458" spans="20:21" ht="12.75" customHeight="1" x14ac:dyDescent="0.25">
      <c r="T458" s="15"/>
      <c r="U458" s="14"/>
    </row>
    <row r="459" spans="20:21" ht="12.75" customHeight="1" x14ac:dyDescent="0.25">
      <c r="T459" s="15"/>
      <c r="U459" s="14"/>
    </row>
    <row r="460" spans="20:21" ht="12.75" customHeight="1" x14ac:dyDescent="0.25">
      <c r="T460" s="15"/>
      <c r="U460" s="14"/>
    </row>
    <row r="461" spans="20:21" ht="12.75" customHeight="1" x14ac:dyDescent="0.25">
      <c r="T461" s="15"/>
      <c r="U461" s="14"/>
    </row>
    <row r="462" spans="20:21" ht="12.75" customHeight="1" x14ac:dyDescent="0.25">
      <c r="T462" s="15"/>
      <c r="U462" s="14"/>
    </row>
    <row r="463" spans="20:21" ht="12.75" customHeight="1" x14ac:dyDescent="0.25">
      <c r="T463" s="15"/>
      <c r="U463" s="14"/>
    </row>
    <row r="464" spans="20:21" ht="12.75" customHeight="1" x14ac:dyDescent="0.25">
      <c r="T464" s="15"/>
      <c r="U464" s="14"/>
    </row>
    <row r="465" spans="20:21" ht="12.75" customHeight="1" x14ac:dyDescent="0.25">
      <c r="T465" s="15"/>
      <c r="U465" s="14"/>
    </row>
    <row r="466" spans="20:21" ht="12.75" customHeight="1" x14ac:dyDescent="0.25">
      <c r="T466" s="15"/>
      <c r="U466" s="14"/>
    </row>
    <row r="467" spans="20:21" ht="12.75" customHeight="1" x14ac:dyDescent="0.25">
      <c r="T467" s="15"/>
      <c r="U467" s="14"/>
    </row>
    <row r="468" spans="20:21" ht="12.75" customHeight="1" x14ac:dyDescent="0.25">
      <c r="T468" s="15"/>
      <c r="U468" s="14"/>
    </row>
    <row r="469" spans="20:21" ht="12.75" customHeight="1" x14ac:dyDescent="0.25">
      <c r="T469" s="15"/>
      <c r="U469" s="14"/>
    </row>
    <row r="470" spans="20:21" ht="12.75" customHeight="1" x14ac:dyDescent="0.25">
      <c r="T470" s="15"/>
      <c r="U470" s="14"/>
    </row>
    <row r="471" spans="20:21" ht="12.75" customHeight="1" x14ac:dyDescent="0.25">
      <c r="T471" s="15"/>
      <c r="U471" s="14"/>
    </row>
    <row r="472" spans="20:21" ht="12.75" customHeight="1" x14ac:dyDescent="0.25">
      <c r="T472" s="15"/>
      <c r="U472" s="14"/>
    </row>
    <row r="473" spans="20:21" ht="12.75" customHeight="1" x14ac:dyDescent="0.25">
      <c r="T473" s="15"/>
      <c r="U473" s="14"/>
    </row>
    <row r="474" spans="20:21" ht="12.75" customHeight="1" x14ac:dyDescent="0.25">
      <c r="T474" s="15"/>
      <c r="U474" s="14"/>
    </row>
    <row r="475" spans="20:21" ht="12.75" customHeight="1" x14ac:dyDescent="0.25">
      <c r="T475" s="15"/>
      <c r="U475" s="14"/>
    </row>
    <row r="476" spans="20:21" ht="12.75" customHeight="1" x14ac:dyDescent="0.25">
      <c r="T476" s="15"/>
      <c r="U476" s="14"/>
    </row>
    <row r="477" spans="20:21" ht="12.75" customHeight="1" x14ac:dyDescent="0.25">
      <c r="T477" s="15"/>
      <c r="U477" s="14"/>
    </row>
    <row r="478" spans="20:21" ht="12.75" customHeight="1" x14ac:dyDescent="0.25">
      <c r="T478" s="15"/>
      <c r="U478" s="14"/>
    </row>
    <row r="479" spans="20:21" ht="12.75" customHeight="1" x14ac:dyDescent="0.25">
      <c r="T479" s="15"/>
      <c r="U479" s="14"/>
    </row>
    <row r="480" spans="20:21" ht="12.75" customHeight="1" x14ac:dyDescent="0.25">
      <c r="T480" s="15"/>
      <c r="U480" s="14"/>
    </row>
    <row r="481" spans="20:21" ht="12.75" customHeight="1" x14ac:dyDescent="0.25">
      <c r="T481" s="15"/>
      <c r="U481" s="14"/>
    </row>
    <row r="482" spans="20:21" ht="12.75" customHeight="1" x14ac:dyDescent="0.25">
      <c r="T482" s="15"/>
      <c r="U482" s="14"/>
    </row>
    <row r="483" spans="20:21" ht="12.75" customHeight="1" x14ac:dyDescent="0.25">
      <c r="T483" s="15"/>
      <c r="U483" s="14"/>
    </row>
    <row r="484" spans="20:21" ht="12.75" customHeight="1" x14ac:dyDescent="0.25">
      <c r="T484" s="15"/>
      <c r="U484" s="14"/>
    </row>
    <row r="485" spans="20:21" ht="12.75" customHeight="1" x14ac:dyDescent="0.25">
      <c r="T485" s="15"/>
      <c r="U485" s="14"/>
    </row>
    <row r="486" spans="20:21" ht="12.75" customHeight="1" x14ac:dyDescent="0.25">
      <c r="T486" s="15"/>
      <c r="U486" s="14"/>
    </row>
    <row r="487" spans="20:21" ht="12.75" customHeight="1" x14ac:dyDescent="0.25">
      <c r="T487" s="15"/>
      <c r="U487" s="14"/>
    </row>
    <row r="488" spans="20:21" ht="12.75" customHeight="1" x14ac:dyDescent="0.25">
      <c r="T488" s="15"/>
      <c r="U488" s="14"/>
    </row>
    <row r="489" spans="20:21" ht="12.75" customHeight="1" x14ac:dyDescent="0.25">
      <c r="T489" s="15"/>
      <c r="U489" s="14"/>
    </row>
    <row r="490" spans="20:21" ht="12.75" customHeight="1" x14ac:dyDescent="0.25">
      <c r="T490" s="15"/>
      <c r="U490" s="14"/>
    </row>
    <row r="491" spans="20:21" ht="12.75" customHeight="1" x14ac:dyDescent="0.25">
      <c r="T491" s="15"/>
      <c r="U491" s="14"/>
    </row>
    <row r="492" spans="20:21" ht="12.75" customHeight="1" x14ac:dyDescent="0.25">
      <c r="T492" s="15"/>
      <c r="U492" s="14"/>
    </row>
    <row r="493" spans="20:21" ht="12.75" customHeight="1" x14ac:dyDescent="0.25">
      <c r="T493" s="15"/>
      <c r="U493" s="14"/>
    </row>
    <row r="494" spans="20:21" ht="12.75" customHeight="1" x14ac:dyDescent="0.25">
      <c r="T494" s="15"/>
      <c r="U494" s="14"/>
    </row>
    <row r="495" spans="20:21" ht="12.75" customHeight="1" x14ac:dyDescent="0.25">
      <c r="T495" s="15"/>
      <c r="U495" s="14"/>
    </row>
    <row r="496" spans="20:21" ht="12.75" customHeight="1" x14ac:dyDescent="0.25">
      <c r="T496" s="15"/>
      <c r="U496" s="14"/>
    </row>
    <row r="497" spans="20:21" ht="12.75" customHeight="1" x14ac:dyDescent="0.25">
      <c r="T497" s="15"/>
      <c r="U497" s="14"/>
    </row>
    <row r="498" spans="20:21" ht="12.75" customHeight="1" x14ac:dyDescent="0.25">
      <c r="T498" s="15"/>
      <c r="U498" s="14"/>
    </row>
    <row r="499" spans="20:21" ht="12.75" customHeight="1" x14ac:dyDescent="0.25">
      <c r="T499" s="15"/>
      <c r="U499" s="14"/>
    </row>
    <row r="500" spans="20:21" ht="12.75" customHeight="1" x14ac:dyDescent="0.25">
      <c r="T500" s="15"/>
      <c r="U500" s="14"/>
    </row>
    <row r="501" spans="20:21" ht="12.75" customHeight="1" x14ac:dyDescent="0.25">
      <c r="T501" s="15"/>
      <c r="U501" s="14"/>
    </row>
    <row r="502" spans="20:21" ht="12.75" customHeight="1" x14ac:dyDescent="0.25">
      <c r="T502" s="15"/>
      <c r="U502" s="14"/>
    </row>
    <row r="503" spans="20:21" ht="12.75" customHeight="1" x14ac:dyDescent="0.25">
      <c r="T503" s="15"/>
      <c r="U503" s="14"/>
    </row>
    <row r="504" spans="20:21" ht="12.75" customHeight="1" x14ac:dyDescent="0.25">
      <c r="T504" s="15"/>
      <c r="U504" s="14"/>
    </row>
    <row r="505" spans="20:21" ht="12.75" customHeight="1" x14ac:dyDescent="0.25">
      <c r="T505" s="15"/>
      <c r="U505" s="14"/>
    </row>
    <row r="506" spans="20:21" ht="12.75" customHeight="1" x14ac:dyDescent="0.25">
      <c r="T506" s="15"/>
      <c r="U506" s="14"/>
    </row>
    <row r="507" spans="20:21" ht="12.75" customHeight="1" x14ac:dyDescent="0.25">
      <c r="T507" s="15"/>
      <c r="U507" s="14"/>
    </row>
    <row r="508" spans="20:21" ht="12.75" customHeight="1" x14ac:dyDescent="0.25">
      <c r="T508" s="15"/>
      <c r="U508" s="14"/>
    </row>
    <row r="509" spans="20:21" ht="12.75" customHeight="1" x14ac:dyDescent="0.25">
      <c r="T509" s="15"/>
      <c r="U509" s="14"/>
    </row>
    <row r="510" spans="20:21" ht="12.75" customHeight="1" x14ac:dyDescent="0.25">
      <c r="T510" s="15"/>
      <c r="U510" s="14"/>
    </row>
    <row r="511" spans="20:21" ht="12.75" customHeight="1" x14ac:dyDescent="0.25">
      <c r="T511" s="15"/>
      <c r="U511" s="14"/>
    </row>
    <row r="512" spans="20:21" ht="12.75" customHeight="1" x14ac:dyDescent="0.25">
      <c r="T512" s="15"/>
      <c r="U512" s="14"/>
    </row>
    <row r="513" spans="20:21" ht="12.75" customHeight="1" x14ac:dyDescent="0.25">
      <c r="T513" s="15"/>
      <c r="U513" s="14"/>
    </row>
    <row r="514" spans="20:21" ht="12.75" customHeight="1" x14ac:dyDescent="0.25">
      <c r="T514" s="15"/>
      <c r="U514" s="14"/>
    </row>
    <row r="515" spans="20:21" ht="12.75" customHeight="1" x14ac:dyDescent="0.25">
      <c r="T515" s="15"/>
      <c r="U515" s="14"/>
    </row>
    <row r="516" spans="20:21" ht="12.75" customHeight="1" x14ac:dyDescent="0.25">
      <c r="T516" s="15"/>
      <c r="U516" s="14"/>
    </row>
    <row r="517" spans="20:21" ht="12.75" customHeight="1" x14ac:dyDescent="0.25">
      <c r="T517" s="15"/>
      <c r="U517" s="14"/>
    </row>
    <row r="518" spans="20:21" ht="12.75" customHeight="1" x14ac:dyDescent="0.25">
      <c r="T518" s="15"/>
      <c r="U518" s="14"/>
    </row>
    <row r="519" spans="20:21" ht="12.75" customHeight="1" x14ac:dyDescent="0.25">
      <c r="T519" s="15"/>
      <c r="U519" s="14"/>
    </row>
    <row r="520" spans="20:21" ht="12.75" customHeight="1" x14ac:dyDescent="0.25">
      <c r="T520" s="15"/>
      <c r="U520" s="14"/>
    </row>
    <row r="521" spans="20:21" ht="12.75" customHeight="1" x14ac:dyDescent="0.25">
      <c r="T521" s="15"/>
      <c r="U521" s="14"/>
    </row>
    <row r="522" spans="20:21" ht="12.75" customHeight="1" x14ac:dyDescent="0.25">
      <c r="T522" s="15"/>
      <c r="U522" s="14"/>
    </row>
    <row r="523" spans="20:21" ht="12.75" customHeight="1" x14ac:dyDescent="0.25">
      <c r="T523" s="15"/>
      <c r="U523" s="14"/>
    </row>
    <row r="524" spans="20:21" ht="12.75" customHeight="1" x14ac:dyDescent="0.25">
      <c r="T524" s="15"/>
      <c r="U524" s="14"/>
    </row>
    <row r="525" spans="20:21" ht="12.75" customHeight="1" x14ac:dyDescent="0.25">
      <c r="T525" s="15"/>
      <c r="U525" s="14"/>
    </row>
    <row r="526" spans="20:21" ht="12.75" customHeight="1" x14ac:dyDescent="0.25">
      <c r="T526" s="15"/>
      <c r="U526" s="14"/>
    </row>
    <row r="527" spans="20:21" ht="12.75" customHeight="1" x14ac:dyDescent="0.25">
      <c r="T527" s="15"/>
      <c r="U527" s="14"/>
    </row>
    <row r="528" spans="20:21" ht="12.75" customHeight="1" x14ac:dyDescent="0.25">
      <c r="T528" s="15"/>
      <c r="U528" s="14"/>
    </row>
    <row r="529" spans="20:21" ht="12.75" customHeight="1" x14ac:dyDescent="0.25">
      <c r="T529" s="15"/>
      <c r="U529" s="14"/>
    </row>
    <row r="530" spans="20:21" ht="12.75" customHeight="1" x14ac:dyDescent="0.25">
      <c r="T530" s="15"/>
      <c r="U530" s="14"/>
    </row>
    <row r="531" spans="20:21" ht="12.75" customHeight="1" x14ac:dyDescent="0.25">
      <c r="T531" s="15"/>
      <c r="U531" s="14"/>
    </row>
    <row r="532" spans="20:21" ht="12.75" customHeight="1" x14ac:dyDescent="0.25">
      <c r="T532" s="15"/>
      <c r="U532" s="14"/>
    </row>
    <row r="533" spans="20:21" ht="12.75" customHeight="1" x14ac:dyDescent="0.25">
      <c r="T533" s="15"/>
      <c r="U533" s="14"/>
    </row>
    <row r="534" spans="20:21" ht="12.75" customHeight="1" x14ac:dyDescent="0.25">
      <c r="T534" s="15"/>
      <c r="U534" s="14"/>
    </row>
    <row r="535" spans="20:21" ht="12.75" customHeight="1" x14ac:dyDescent="0.25">
      <c r="T535" s="15"/>
      <c r="U535" s="14"/>
    </row>
    <row r="536" spans="20:21" ht="12.75" customHeight="1" x14ac:dyDescent="0.25">
      <c r="T536" s="15"/>
      <c r="U536" s="14"/>
    </row>
    <row r="537" spans="20:21" ht="12.75" customHeight="1" x14ac:dyDescent="0.25">
      <c r="T537" s="15"/>
      <c r="U537" s="14"/>
    </row>
    <row r="538" spans="20:21" ht="12.75" customHeight="1" x14ac:dyDescent="0.25">
      <c r="T538" s="15"/>
      <c r="U538" s="14"/>
    </row>
    <row r="539" spans="20:21" ht="12.75" customHeight="1" x14ac:dyDescent="0.25">
      <c r="T539" s="15"/>
      <c r="U539" s="14"/>
    </row>
    <row r="540" spans="20:21" ht="12.75" customHeight="1" x14ac:dyDescent="0.25">
      <c r="T540" s="15"/>
      <c r="U540" s="14"/>
    </row>
    <row r="541" spans="20:21" ht="12.75" customHeight="1" x14ac:dyDescent="0.25">
      <c r="T541" s="15"/>
      <c r="U541" s="14"/>
    </row>
    <row r="542" spans="20:21" ht="12.75" customHeight="1" x14ac:dyDescent="0.25">
      <c r="T542" s="15"/>
      <c r="U542" s="14"/>
    </row>
    <row r="543" spans="20:21" ht="12.75" customHeight="1" x14ac:dyDescent="0.25">
      <c r="T543" s="15"/>
      <c r="U543" s="14"/>
    </row>
    <row r="544" spans="20:21" ht="12.75" customHeight="1" x14ac:dyDescent="0.25">
      <c r="T544" s="15"/>
      <c r="U544" s="14"/>
    </row>
    <row r="545" spans="20:21" ht="12.75" customHeight="1" x14ac:dyDescent="0.25">
      <c r="T545" s="15"/>
      <c r="U545" s="14"/>
    </row>
    <row r="546" spans="20:21" ht="12.75" customHeight="1" x14ac:dyDescent="0.25">
      <c r="T546" s="15"/>
      <c r="U546" s="14"/>
    </row>
    <row r="547" spans="20:21" ht="12.75" customHeight="1" x14ac:dyDescent="0.25">
      <c r="T547" s="15"/>
      <c r="U547" s="14"/>
    </row>
    <row r="548" spans="20:21" ht="12.75" customHeight="1" x14ac:dyDescent="0.25">
      <c r="T548" s="15"/>
      <c r="U548" s="14"/>
    </row>
    <row r="549" spans="20:21" ht="12.75" customHeight="1" x14ac:dyDescent="0.25">
      <c r="T549" s="15"/>
      <c r="U549" s="14"/>
    </row>
    <row r="550" spans="20:21" ht="12.75" customHeight="1" x14ac:dyDescent="0.25">
      <c r="T550" s="15"/>
      <c r="U550" s="14"/>
    </row>
    <row r="551" spans="20:21" ht="12.75" customHeight="1" x14ac:dyDescent="0.25">
      <c r="T551" s="15"/>
      <c r="U551" s="14"/>
    </row>
    <row r="552" spans="20:21" ht="12.75" customHeight="1" x14ac:dyDescent="0.25">
      <c r="T552" s="15"/>
      <c r="U552" s="14"/>
    </row>
    <row r="553" spans="20:21" ht="12.75" customHeight="1" x14ac:dyDescent="0.25">
      <c r="T553" s="15"/>
      <c r="U553" s="14"/>
    </row>
    <row r="554" spans="20:21" ht="12.75" customHeight="1" x14ac:dyDescent="0.25">
      <c r="T554" s="15"/>
      <c r="U554" s="14"/>
    </row>
    <row r="555" spans="20:21" ht="12.75" customHeight="1" x14ac:dyDescent="0.25">
      <c r="T555" s="15"/>
      <c r="U555" s="14"/>
    </row>
    <row r="556" spans="20:21" ht="12.75" customHeight="1" x14ac:dyDescent="0.25">
      <c r="T556" s="15"/>
      <c r="U556" s="14"/>
    </row>
    <row r="557" spans="20:21" ht="12.75" customHeight="1" x14ac:dyDescent="0.25">
      <c r="T557" s="15"/>
      <c r="U557" s="14"/>
    </row>
    <row r="558" spans="20:21" ht="12.75" customHeight="1" x14ac:dyDescent="0.25">
      <c r="T558" s="15"/>
      <c r="U558" s="14"/>
    </row>
    <row r="559" spans="20:21" ht="12.75" customHeight="1" x14ac:dyDescent="0.25">
      <c r="T559" s="15"/>
      <c r="U559" s="14"/>
    </row>
    <row r="560" spans="20:21" ht="12.75" customHeight="1" x14ac:dyDescent="0.25">
      <c r="T560" s="15"/>
      <c r="U560" s="14"/>
    </row>
    <row r="561" spans="20:21" ht="12.75" customHeight="1" x14ac:dyDescent="0.25">
      <c r="T561" s="15"/>
      <c r="U561" s="14"/>
    </row>
    <row r="562" spans="20:21" ht="12.75" customHeight="1" x14ac:dyDescent="0.25">
      <c r="T562" s="15"/>
      <c r="U562" s="14"/>
    </row>
    <row r="563" spans="20:21" ht="12.75" customHeight="1" x14ac:dyDescent="0.25">
      <c r="T563" s="15"/>
      <c r="U563" s="14"/>
    </row>
    <row r="564" spans="20:21" ht="12.75" customHeight="1" x14ac:dyDescent="0.25">
      <c r="T564" s="15"/>
      <c r="U564" s="14"/>
    </row>
    <row r="565" spans="20:21" ht="12.75" customHeight="1" x14ac:dyDescent="0.25">
      <c r="T565" s="15"/>
      <c r="U565" s="14"/>
    </row>
    <row r="566" spans="20:21" ht="12.75" customHeight="1" x14ac:dyDescent="0.25">
      <c r="T566" s="15"/>
      <c r="U566" s="14"/>
    </row>
    <row r="567" spans="20:21" ht="12.75" customHeight="1" x14ac:dyDescent="0.25">
      <c r="T567" s="15"/>
      <c r="U567" s="14"/>
    </row>
    <row r="568" spans="20:21" ht="12.75" customHeight="1" x14ac:dyDescent="0.25">
      <c r="T568" s="15"/>
      <c r="U568" s="14"/>
    </row>
    <row r="569" spans="20:21" ht="12.75" customHeight="1" x14ac:dyDescent="0.25">
      <c r="T569" s="15"/>
      <c r="U569" s="14"/>
    </row>
    <row r="570" spans="20:21" ht="12.75" customHeight="1" x14ac:dyDescent="0.25">
      <c r="T570" s="15"/>
      <c r="U570" s="14"/>
    </row>
    <row r="571" spans="20:21" ht="12.75" customHeight="1" x14ac:dyDescent="0.25">
      <c r="T571" s="15"/>
      <c r="U571" s="14"/>
    </row>
    <row r="572" spans="20:21" ht="12.75" customHeight="1" x14ac:dyDescent="0.25">
      <c r="T572" s="15"/>
      <c r="U572" s="14"/>
    </row>
    <row r="573" spans="20:21" ht="12.75" customHeight="1" x14ac:dyDescent="0.25">
      <c r="T573" s="15"/>
      <c r="U573" s="14"/>
    </row>
    <row r="574" spans="20:21" ht="12.75" customHeight="1" x14ac:dyDescent="0.25">
      <c r="T574" s="15"/>
      <c r="U574" s="14"/>
    </row>
    <row r="575" spans="20:21" ht="12.75" customHeight="1" x14ac:dyDescent="0.25">
      <c r="T575" s="15"/>
      <c r="U575" s="14"/>
    </row>
    <row r="576" spans="20:21" ht="12.75" customHeight="1" x14ac:dyDescent="0.25">
      <c r="T576" s="15"/>
      <c r="U576" s="14"/>
    </row>
    <row r="577" spans="20:21" ht="12.75" customHeight="1" x14ac:dyDescent="0.25">
      <c r="T577" s="15"/>
      <c r="U577" s="14"/>
    </row>
    <row r="578" spans="20:21" ht="12.75" customHeight="1" x14ac:dyDescent="0.25">
      <c r="T578" s="15"/>
      <c r="U578" s="14"/>
    </row>
    <row r="579" spans="20:21" ht="12.75" customHeight="1" x14ac:dyDescent="0.25">
      <c r="T579" s="15"/>
      <c r="U579" s="14"/>
    </row>
    <row r="580" spans="20:21" ht="12.75" customHeight="1" x14ac:dyDescent="0.25">
      <c r="T580" s="15"/>
      <c r="U580" s="14"/>
    </row>
    <row r="581" spans="20:21" ht="12.75" customHeight="1" x14ac:dyDescent="0.25">
      <c r="T581" s="15"/>
      <c r="U581" s="14"/>
    </row>
    <row r="582" spans="20:21" ht="12.75" customHeight="1" x14ac:dyDescent="0.25">
      <c r="T582" s="15"/>
      <c r="U582" s="14"/>
    </row>
    <row r="583" spans="20:21" ht="12.75" customHeight="1" x14ac:dyDescent="0.25">
      <c r="T583" s="15"/>
      <c r="U583" s="14"/>
    </row>
    <row r="584" spans="20:21" ht="12.75" customHeight="1" x14ac:dyDescent="0.25">
      <c r="T584" s="15"/>
      <c r="U584" s="14"/>
    </row>
    <row r="585" spans="20:21" ht="12.75" customHeight="1" x14ac:dyDescent="0.25">
      <c r="T585" s="15"/>
      <c r="U585" s="14"/>
    </row>
    <row r="586" spans="20:21" ht="12.75" customHeight="1" x14ac:dyDescent="0.25">
      <c r="T586" s="15"/>
      <c r="U586" s="14"/>
    </row>
    <row r="587" spans="20:21" ht="12.75" customHeight="1" x14ac:dyDescent="0.25">
      <c r="T587" s="15"/>
      <c r="U587" s="14"/>
    </row>
    <row r="588" spans="20:21" ht="12.75" customHeight="1" x14ac:dyDescent="0.25">
      <c r="T588" s="15"/>
      <c r="U588" s="14"/>
    </row>
    <row r="589" spans="20:21" ht="12.75" customHeight="1" x14ac:dyDescent="0.25">
      <c r="T589" s="15"/>
      <c r="U589" s="14"/>
    </row>
    <row r="590" spans="20:21" ht="12.75" customHeight="1" x14ac:dyDescent="0.25">
      <c r="T590" s="15"/>
      <c r="U590" s="14"/>
    </row>
    <row r="591" spans="20:21" ht="12.75" customHeight="1" x14ac:dyDescent="0.25">
      <c r="T591" s="15"/>
      <c r="U591" s="14"/>
    </row>
    <row r="592" spans="20:21" ht="12.75" customHeight="1" x14ac:dyDescent="0.25">
      <c r="T592" s="15"/>
      <c r="U592" s="14"/>
    </row>
    <row r="593" spans="20:21" ht="12.75" customHeight="1" x14ac:dyDescent="0.25">
      <c r="T593" s="15"/>
      <c r="U593" s="14"/>
    </row>
    <row r="594" spans="20:21" ht="12.75" customHeight="1" x14ac:dyDescent="0.25">
      <c r="T594" s="15"/>
      <c r="U594" s="14"/>
    </row>
    <row r="595" spans="20:21" ht="12.75" customHeight="1" x14ac:dyDescent="0.25">
      <c r="T595" s="15"/>
      <c r="U595" s="14"/>
    </row>
    <row r="596" spans="20:21" ht="12.75" customHeight="1" x14ac:dyDescent="0.25">
      <c r="T596" s="15"/>
      <c r="U596" s="14"/>
    </row>
    <row r="597" spans="20:21" ht="12.75" customHeight="1" x14ac:dyDescent="0.25">
      <c r="T597" s="15"/>
      <c r="U597" s="14"/>
    </row>
    <row r="598" spans="20:21" ht="12.75" customHeight="1" x14ac:dyDescent="0.25">
      <c r="T598" s="15"/>
      <c r="U598" s="14"/>
    </row>
    <row r="599" spans="20:21" ht="12.75" customHeight="1" x14ac:dyDescent="0.25">
      <c r="T599" s="15"/>
      <c r="U599" s="14"/>
    </row>
    <row r="600" spans="20:21" ht="12.75" customHeight="1" x14ac:dyDescent="0.25">
      <c r="T600" s="15"/>
      <c r="U600" s="14"/>
    </row>
    <row r="601" spans="20:21" ht="12.75" customHeight="1" x14ac:dyDescent="0.25">
      <c r="T601" s="15"/>
      <c r="U601" s="14"/>
    </row>
    <row r="602" spans="20:21" ht="12.75" customHeight="1" x14ac:dyDescent="0.25">
      <c r="T602" s="15"/>
      <c r="U602" s="14"/>
    </row>
    <row r="603" spans="20:21" ht="12.75" customHeight="1" x14ac:dyDescent="0.25">
      <c r="T603" s="15"/>
      <c r="U603" s="14"/>
    </row>
    <row r="604" spans="20:21" ht="12.75" customHeight="1" x14ac:dyDescent="0.25">
      <c r="T604" s="15"/>
      <c r="U604" s="14"/>
    </row>
    <row r="605" spans="20:21" ht="12.75" customHeight="1" x14ac:dyDescent="0.25">
      <c r="T605" s="15"/>
      <c r="U605" s="14"/>
    </row>
    <row r="606" spans="20:21" ht="12.75" customHeight="1" x14ac:dyDescent="0.25">
      <c r="T606" s="15"/>
      <c r="U606" s="14"/>
    </row>
    <row r="607" spans="20:21" ht="12.75" customHeight="1" x14ac:dyDescent="0.25">
      <c r="T607" s="15"/>
      <c r="U607" s="14"/>
    </row>
    <row r="608" spans="20:21" ht="12.75" customHeight="1" x14ac:dyDescent="0.25">
      <c r="T608" s="15"/>
      <c r="U608" s="14"/>
    </row>
    <row r="609" spans="20:21" ht="12.75" customHeight="1" x14ac:dyDescent="0.25">
      <c r="T609" s="15"/>
      <c r="U609" s="14"/>
    </row>
    <row r="610" spans="20:21" ht="12.75" customHeight="1" x14ac:dyDescent="0.25">
      <c r="T610" s="15"/>
      <c r="U610" s="14"/>
    </row>
    <row r="611" spans="20:21" ht="12.75" customHeight="1" x14ac:dyDescent="0.25">
      <c r="T611" s="15"/>
      <c r="U611" s="14"/>
    </row>
    <row r="612" spans="20:21" ht="12.75" customHeight="1" x14ac:dyDescent="0.25">
      <c r="T612" s="15"/>
      <c r="U612" s="14"/>
    </row>
    <row r="613" spans="20:21" ht="12.75" customHeight="1" x14ac:dyDescent="0.25">
      <c r="T613" s="15"/>
      <c r="U613" s="14"/>
    </row>
    <row r="614" spans="20:21" ht="12.75" customHeight="1" x14ac:dyDescent="0.25">
      <c r="T614" s="15"/>
      <c r="U614" s="14"/>
    </row>
    <row r="615" spans="20:21" ht="12.75" customHeight="1" x14ac:dyDescent="0.25">
      <c r="T615" s="15"/>
      <c r="U615" s="14"/>
    </row>
    <row r="616" spans="20:21" ht="12.75" customHeight="1" x14ac:dyDescent="0.25">
      <c r="T616" s="15"/>
      <c r="U616" s="14"/>
    </row>
    <row r="617" spans="20:21" ht="12.75" customHeight="1" x14ac:dyDescent="0.25">
      <c r="T617" s="15"/>
      <c r="U617" s="14"/>
    </row>
    <row r="618" spans="20:21" ht="12.75" customHeight="1" x14ac:dyDescent="0.25">
      <c r="T618" s="15"/>
      <c r="U618" s="14"/>
    </row>
    <row r="619" spans="20:21" ht="12.75" customHeight="1" x14ac:dyDescent="0.25">
      <c r="T619" s="15"/>
      <c r="U619" s="14"/>
    </row>
    <row r="620" spans="20:21" ht="12.75" customHeight="1" x14ac:dyDescent="0.25">
      <c r="T620" s="15"/>
      <c r="U620" s="14"/>
    </row>
    <row r="621" spans="20:21" ht="12.75" customHeight="1" x14ac:dyDescent="0.25">
      <c r="T621" s="15"/>
      <c r="U621" s="14"/>
    </row>
    <row r="622" spans="20:21" ht="12.75" customHeight="1" x14ac:dyDescent="0.25">
      <c r="T622" s="15"/>
      <c r="U622" s="14"/>
    </row>
    <row r="623" spans="20:21" ht="12.75" customHeight="1" x14ac:dyDescent="0.25">
      <c r="T623" s="15"/>
      <c r="U623" s="14"/>
    </row>
    <row r="624" spans="20:21" ht="12.75" customHeight="1" x14ac:dyDescent="0.25">
      <c r="T624" s="15"/>
      <c r="U624" s="14"/>
    </row>
    <row r="625" spans="20:21" ht="12.75" customHeight="1" x14ac:dyDescent="0.25">
      <c r="T625" s="15"/>
      <c r="U625" s="14"/>
    </row>
    <row r="626" spans="20:21" ht="12.75" customHeight="1" x14ac:dyDescent="0.25">
      <c r="T626" s="15"/>
      <c r="U626" s="14"/>
    </row>
    <row r="627" spans="20:21" ht="12.75" customHeight="1" x14ac:dyDescent="0.25">
      <c r="T627" s="15"/>
      <c r="U627" s="14"/>
    </row>
    <row r="628" spans="20:21" ht="12.75" customHeight="1" x14ac:dyDescent="0.25">
      <c r="T628" s="15"/>
      <c r="U628" s="14"/>
    </row>
    <row r="629" spans="20:21" ht="12.75" customHeight="1" x14ac:dyDescent="0.25">
      <c r="T629" s="15"/>
      <c r="U629" s="14"/>
    </row>
    <row r="630" spans="20:21" ht="12.75" customHeight="1" x14ac:dyDescent="0.25">
      <c r="T630" s="15"/>
      <c r="U630" s="14"/>
    </row>
    <row r="631" spans="20:21" ht="12.75" customHeight="1" x14ac:dyDescent="0.25">
      <c r="T631" s="15"/>
      <c r="U631" s="14"/>
    </row>
    <row r="632" spans="20:21" ht="12.75" customHeight="1" x14ac:dyDescent="0.25">
      <c r="T632" s="15"/>
      <c r="U632" s="14"/>
    </row>
    <row r="633" spans="20:21" ht="12.75" customHeight="1" x14ac:dyDescent="0.25">
      <c r="T633" s="15"/>
      <c r="U633" s="14"/>
    </row>
    <row r="634" spans="20:21" ht="12.75" customHeight="1" x14ac:dyDescent="0.25">
      <c r="T634" s="15"/>
      <c r="U634" s="14"/>
    </row>
    <row r="635" spans="20:21" ht="12.75" customHeight="1" x14ac:dyDescent="0.25">
      <c r="T635" s="15"/>
      <c r="U635" s="14"/>
    </row>
    <row r="636" spans="20:21" ht="12.75" customHeight="1" x14ac:dyDescent="0.25">
      <c r="T636" s="15"/>
      <c r="U636" s="14"/>
    </row>
    <row r="637" spans="20:21" ht="12.75" customHeight="1" x14ac:dyDescent="0.25">
      <c r="T637" s="15"/>
      <c r="U637" s="14"/>
    </row>
    <row r="638" spans="20:21" ht="12.75" customHeight="1" x14ac:dyDescent="0.25">
      <c r="T638" s="15"/>
      <c r="U638" s="14"/>
    </row>
    <row r="639" spans="20:21" ht="12.75" customHeight="1" x14ac:dyDescent="0.25">
      <c r="T639" s="15"/>
      <c r="U639" s="14"/>
    </row>
    <row r="640" spans="20:21" ht="12.75" customHeight="1" x14ac:dyDescent="0.25">
      <c r="T640" s="15"/>
      <c r="U640" s="14"/>
    </row>
    <row r="641" spans="20:21" ht="12.75" customHeight="1" x14ac:dyDescent="0.25">
      <c r="T641" s="15"/>
      <c r="U641" s="14"/>
    </row>
    <row r="642" spans="20:21" ht="12.75" customHeight="1" x14ac:dyDescent="0.25">
      <c r="T642" s="15"/>
      <c r="U642" s="14"/>
    </row>
    <row r="643" spans="20:21" ht="12.75" customHeight="1" x14ac:dyDescent="0.25">
      <c r="T643" s="15"/>
      <c r="U643" s="14"/>
    </row>
    <row r="644" spans="20:21" ht="12.75" customHeight="1" x14ac:dyDescent="0.25">
      <c r="T644" s="15"/>
      <c r="U644" s="14"/>
    </row>
    <row r="645" spans="20:21" ht="12.75" customHeight="1" x14ac:dyDescent="0.25">
      <c r="T645" s="15"/>
      <c r="U645" s="14"/>
    </row>
    <row r="646" spans="20:21" ht="12.75" customHeight="1" x14ac:dyDescent="0.25">
      <c r="T646" s="15"/>
      <c r="U646" s="14"/>
    </row>
    <row r="647" spans="20:21" ht="12.75" customHeight="1" x14ac:dyDescent="0.25">
      <c r="T647" s="15"/>
      <c r="U647" s="14"/>
    </row>
    <row r="648" spans="20:21" ht="12.75" customHeight="1" x14ac:dyDescent="0.25">
      <c r="T648" s="15"/>
      <c r="U648" s="14"/>
    </row>
    <row r="649" spans="20:21" ht="12.75" customHeight="1" x14ac:dyDescent="0.25">
      <c r="T649" s="15"/>
      <c r="U649" s="14"/>
    </row>
    <row r="650" spans="20:21" ht="12.75" customHeight="1" x14ac:dyDescent="0.25">
      <c r="T650" s="15"/>
      <c r="U650" s="14"/>
    </row>
    <row r="651" spans="20:21" ht="12.75" customHeight="1" x14ac:dyDescent="0.25">
      <c r="T651" s="15"/>
      <c r="U651" s="14"/>
    </row>
    <row r="652" spans="20:21" ht="12.75" customHeight="1" x14ac:dyDescent="0.25">
      <c r="T652" s="15"/>
      <c r="U652" s="14"/>
    </row>
    <row r="653" spans="20:21" ht="12.75" customHeight="1" x14ac:dyDescent="0.25">
      <c r="T653" s="15"/>
      <c r="U653" s="14"/>
    </row>
    <row r="654" spans="20:21" ht="12.75" customHeight="1" x14ac:dyDescent="0.25">
      <c r="T654" s="15"/>
      <c r="U654" s="14"/>
    </row>
    <row r="655" spans="20:21" ht="12.75" customHeight="1" x14ac:dyDescent="0.25">
      <c r="T655" s="15"/>
      <c r="U655" s="14"/>
    </row>
    <row r="656" spans="20:21" ht="12.75" customHeight="1" x14ac:dyDescent="0.25">
      <c r="T656" s="15"/>
      <c r="U656" s="14"/>
    </row>
    <row r="657" spans="20:21" ht="12.75" customHeight="1" x14ac:dyDescent="0.25">
      <c r="T657" s="15"/>
      <c r="U657" s="14"/>
    </row>
    <row r="658" spans="20:21" ht="12.75" customHeight="1" x14ac:dyDescent="0.25">
      <c r="T658" s="15"/>
      <c r="U658" s="14"/>
    </row>
    <row r="659" spans="20:21" ht="12.75" customHeight="1" x14ac:dyDescent="0.25">
      <c r="T659" s="15"/>
      <c r="U659" s="14"/>
    </row>
    <row r="660" spans="20:21" ht="12.75" customHeight="1" x14ac:dyDescent="0.25">
      <c r="T660" s="15"/>
      <c r="U660" s="14"/>
    </row>
    <row r="661" spans="20:21" ht="12.75" customHeight="1" x14ac:dyDescent="0.25">
      <c r="T661" s="15"/>
      <c r="U661" s="14"/>
    </row>
    <row r="662" spans="20:21" ht="12.75" customHeight="1" x14ac:dyDescent="0.25">
      <c r="T662" s="15"/>
      <c r="U662" s="14"/>
    </row>
    <row r="663" spans="20:21" ht="12.75" customHeight="1" x14ac:dyDescent="0.25">
      <c r="T663" s="15"/>
      <c r="U663" s="14"/>
    </row>
    <row r="664" spans="20:21" ht="12.75" customHeight="1" x14ac:dyDescent="0.25">
      <c r="T664" s="15"/>
      <c r="U664" s="14"/>
    </row>
    <row r="665" spans="20:21" ht="12.75" customHeight="1" x14ac:dyDescent="0.25">
      <c r="T665" s="15"/>
      <c r="U665" s="14"/>
    </row>
    <row r="666" spans="20:21" ht="12.75" customHeight="1" x14ac:dyDescent="0.25">
      <c r="T666" s="15"/>
      <c r="U666" s="14"/>
    </row>
    <row r="667" spans="20:21" ht="12.75" customHeight="1" x14ac:dyDescent="0.25">
      <c r="T667" s="15"/>
      <c r="U667" s="14"/>
    </row>
    <row r="668" spans="20:21" ht="12.75" customHeight="1" x14ac:dyDescent="0.25">
      <c r="T668" s="15"/>
      <c r="U668" s="14"/>
    </row>
    <row r="669" spans="20:21" ht="12.75" customHeight="1" x14ac:dyDescent="0.25">
      <c r="T669" s="15"/>
      <c r="U669" s="14"/>
    </row>
    <row r="670" spans="20:21" ht="12.75" customHeight="1" x14ac:dyDescent="0.25">
      <c r="T670" s="15"/>
      <c r="U670" s="14"/>
    </row>
    <row r="671" spans="20:21" ht="12.75" customHeight="1" x14ac:dyDescent="0.25">
      <c r="T671" s="15"/>
      <c r="U671" s="14"/>
    </row>
    <row r="672" spans="20:21" ht="12.75" customHeight="1" x14ac:dyDescent="0.25">
      <c r="T672" s="15"/>
      <c r="U672" s="14"/>
    </row>
    <row r="673" spans="20:21" ht="12.75" customHeight="1" x14ac:dyDescent="0.25">
      <c r="T673" s="15"/>
      <c r="U673" s="14"/>
    </row>
    <row r="674" spans="20:21" ht="12.75" customHeight="1" x14ac:dyDescent="0.25">
      <c r="T674" s="15"/>
      <c r="U674" s="14"/>
    </row>
    <row r="675" spans="20:21" ht="12.75" customHeight="1" x14ac:dyDescent="0.25">
      <c r="T675" s="15"/>
      <c r="U675" s="14"/>
    </row>
    <row r="676" spans="20:21" ht="12.75" customHeight="1" x14ac:dyDescent="0.25">
      <c r="T676" s="15"/>
      <c r="U676" s="14"/>
    </row>
    <row r="677" spans="20:21" ht="12.75" customHeight="1" x14ac:dyDescent="0.25">
      <c r="T677" s="15"/>
      <c r="U677" s="14"/>
    </row>
    <row r="678" spans="20:21" ht="12.75" customHeight="1" x14ac:dyDescent="0.25">
      <c r="T678" s="15"/>
      <c r="U678" s="14"/>
    </row>
    <row r="679" spans="20:21" ht="12.75" customHeight="1" x14ac:dyDescent="0.25">
      <c r="T679" s="15"/>
      <c r="U679" s="14"/>
    </row>
    <row r="680" spans="20:21" ht="12.75" customHeight="1" x14ac:dyDescent="0.25">
      <c r="T680" s="15"/>
      <c r="U680" s="14"/>
    </row>
    <row r="681" spans="20:21" ht="12.75" customHeight="1" x14ac:dyDescent="0.25">
      <c r="T681" s="15"/>
      <c r="U681" s="14"/>
    </row>
    <row r="682" spans="20:21" ht="12.75" customHeight="1" x14ac:dyDescent="0.25">
      <c r="T682" s="15"/>
      <c r="U682" s="14"/>
    </row>
    <row r="683" spans="20:21" ht="12.75" customHeight="1" x14ac:dyDescent="0.25">
      <c r="T683" s="15"/>
      <c r="U683" s="14"/>
    </row>
    <row r="684" spans="20:21" ht="12.75" customHeight="1" x14ac:dyDescent="0.25">
      <c r="T684" s="15"/>
      <c r="U684" s="14"/>
    </row>
    <row r="685" spans="20:21" ht="12.75" customHeight="1" x14ac:dyDescent="0.25">
      <c r="T685" s="15"/>
      <c r="U685" s="14"/>
    </row>
    <row r="686" spans="20:21" ht="12.75" customHeight="1" x14ac:dyDescent="0.25">
      <c r="T686" s="15"/>
      <c r="U686" s="14"/>
    </row>
    <row r="687" spans="20:21" ht="12.75" customHeight="1" x14ac:dyDescent="0.25">
      <c r="T687" s="15"/>
      <c r="U687" s="14"/>
    </row>
    <row r="688" spans="20:21" ht="12.75" customHeight="1" x14ac:dyDescent="0.25">
      <c r="T688" s="15"/>
      <c r="U688" s="14"/>
    </row>
    <row r="689" spans="20:21" ht="12.75" customHeight="1" x14ac:dyDescent="0.25">
      <c r="T689" s="15"/>
      <c r="U689" s="14"/>
    </row>
    <row r="690" spans="20:21" ht="12.75" customHeight="1" x14ac:dyDescent="0.25">
      <c r="T690" s="15"/>
      <c r="U690" s="14"/>
    </row>
    <row r="691" spans="20:21" ht="12.75" customHeight="1" x14ac:dyDescent="0.25">
      <c r="T691" s="15"/>
      <c r="U691" s="14"/>
    </row>
    <row r="692" spans="20:21" ht="12.75" customHeight="1" x14ac:dyDescent="0.25">
      <c r="T692" s="15"/>
      <c r="U692" s="14"/>
    </row>
    <row r="693" spans="20:21" ht="12.75" customHeight="1" x14ac:dyDescent="0.25">
      <c r="T693" s="15"/>
      <c r="U693" s="14"/>
    </row>
    <row r="694" spans="20:21" ht="12.75" customHeight="1" x14ac:dyDescent="0.25">
      <c r="T694" s="15"/>
      <c r="U694" s="14"/>
    </row>
    <row r="695" spans="20:21" ht="12.75" customHeight="1" x14ac:dyDescent="0.25">
      <c r="T695" s="15"/>
      <c r="U695" s="14"/>
    </row>
    <row r="696" spans="20:21" ht="12.75" customHeight="1" x14ac:dyDescent="0.25">
      <c r="T696" s="15"/>
      <c r="U696" s="14"/>
    </row>
    <row r="697" spans="20:21" ht="12.75" customHeight="1" x14ac:dyDescent="0.25">
      <c r="T697" s="15"/>
      <c r="U697" s="14"/>
    </row>
    <row r="698" spans="20:21" ht="12.75" customHeight="1" x14ac:dyDescent="0.25">
      <c r="T698" s="15"/>
      <c r="U698" s="14"/>
    </row>
    <row r="699" spans="20:21" ht="12.75" customHeight="1" x14ac:dyDescent="0.25">
      <c r="T699" s="15"/>
      <c r="U699" s="14"/>
    </row>
    <row r="700" spans="20:21" ht="12.75" customHeight="1" x14ac:dyDescent="0.25">
      <c r="T700" s="15"/>
      <c r="U700" s="14"/>
    </row>
    <row r="701" spans="20:21" ht="12.75" customHeight="1" x14ac:dyDescent="0.25">
      <c r="T701" s="15"/>
      <c r="U701" s="14"/>
    </row>
    <row r="702" spans="20:21" ht="12.75" customHeight="1" x14ac:dyDescent="0.25">
      <c r="T702" s="15"/>
      <c r="U702" s="14"/>
    </row>
    <row r="703" spans="20:21" ht="12.75" customHeight="1" x14ac:dyDescent="0.25">
      <c r="T703" s="15"/>
      <c r="U703" s="14"/>
    </row>
    <row r="704" spans="20:21" ht="12.75" customHeight="1" x14ac:dyDescent="0.25">
      <c r="T704" s="15"/>
      <c r="U704" s="14"/>
    </row>
    <row r="705" spans="20:21" ht="12.75" customHeight="1" x14ac:dyDescent="0.25">
      <c r="T705" s="15"/>
      <c r="U705" s="14"/>
    </row>
    <row r="706" spans="20:21" ht="12.75" customHeight="1" x14ac:dyDescent="0.25">
      <c r="T706" s="15"/>
      <c r="U706" s="14"/>
    </row>
    <row r="707" spans="20:21" ht="12.75" customHeight="1" x14ac:dyDescent="0.25">
      <c r="T707" s="15"/>
      <c r="U707" s="14"/>
    </row>
    <row r="708" spans="20:21" ht="12.75" customHeight="1" x14ac:dyDescent="0.25">
      <c r="T708" s="15"/>
      <c r="U708" s="14"/>
    </row>
    <row r="709" spans="20:21" ht="12.75" customHeight="1" x14ac:dyDescent="0.25">
      <c r="T709" s="15"/>
      <c r="U709" s="14"/>
    </row>
    <row r="710" spans="20:21" ht="12.75" customHeight="1" x14ac:dyDescent="0.25">
      <c r="T710" s="15"/>
      <c r="U710" s="14"/>
    </row>
    <row r="711" spans="20:21" ht="12.75" customHeight="1" x14ac:dyDescent="0.25">
      <c r="T711" s="15"/>
      <c r="U711" s="14"/>
    </row>
    <row r="712" spans="20:21" ht="12.75" customHeight="1" x14ac:dyDescent="0.25">
      <c r="T712" s="15"/>
      <c r="U712" s="14"/>
    </row>
    <row r="713" spans="20:21" ht="12.75" customHeight="1" x14ac:dyDescent="0.25">
      <c r="T713" s="15"/>
      <c r="U713" s="14"/>
    </row>
    <row r="714" spans="20:21" ht="12.75" customHeight="1" x14ac:dyDescent="0.25">
      <c r="T714" s="15"/>
      <c r="U714" s="14"/>
    </row>
    <row r="715" spans="20:21" ht="12.75" customHeight="1" x14ac:dyDescent="0.25">
      <c r="T715" s="15"/>
      <c r="U715" s="14"/>
    </row>
    <row r="716" spans="20:21" ht="12.75" customHeight="1" x14ac:dyDescent="0.25">
      <c r="T716" s="15"/>
      <c r="U716" s="14"/>
    </row>
    <row r="717" spans="20:21" ht="12.75" customHeight="1" x14ac:dyDescent="0.25">
      <c r="T717" s="15"/>
      <c r="U717" s="14"/>
    </row>
    <row r="718" spans="20:21" ht="12.75" customHeight="1" x14ac:dyDescent="0.25">
      <c r="T718" s="15"/>
      <c r="U718" s="14"/>
    </row>
    <row r="719" spans="20:21" ht="12.75" customHeight="1" x14ac:dyDescent="0.25">
      <c r="T719" s="15"/>
      <c r="U719" s="14"/>
    </row>
    <row r="720" spans="20:21" ht="12.75" customHeight="1" x14ac:dyDescent="0.25">
      <c r="T720" s="15"/>
      <c r="U720" s="14"/>
    </row>
    <row r="721" spans="20:21" ht="12.75" customHeight="1" x14ac:dyDescent="0.25">
      <c r="T721" s="15"/>
      <c r="U721" s="14"/>
    </row>
    <row r="722" spans="20:21" ht="12.75" customHeight="1" x14ac:dyDescent="0.25">
      <c r="T722" s="15"/>
      <c r="U722" s="14"/>
    </row>
    <row r="723" spans="20:21" ht="12.75" customHeight="1" x14ac:dyDescent="0.25">
      <c r="T723" s="15"/>
      <c r="U723" s="14"/>
    </row>
    <row r="724" spans="20:21" ht="12.75" customHeight="1" x14ac:dyDescent="0.25">
      <c r="T724" s="15"/>
      <c r="U724" s="14"/>
    </row>
    <row r="725" spans="20:21" ht="12.75" customHeight="1" x14ac:dyDescent="0.25">
      <c r="T725" s="15"/>
      <c r="U725" s="14"/>
    </row>
    <row r="726" spans="20:21" ht="12.75" customHeight="1" x14ac:dyDescent="0.25">
      <c r="T726" s="15"/>
      <c r="U726" s="14"/>
    </row>
    <row r="727" spans="20:21" ht="12.75" customHeight="1" x14ac:dyDescent="0.25">
      <c r="T727" s="15"/>
      <c r="U727" s="14"/>
    </row>
    <row r="728" spans="20:21" ht="12.75" customHeight="1" x14ac:dyDescent="0.25">
      <c r="T728" s="15"/>
      <c r="U728" s="14"/>
    </row>
    <row r="729" spans="20:21" ht="12.75" customHeight="1" x14ac:dyDescent="0.25">
      <c r="T729" s="15"/>
      <c r="U729" s="14"/>
    </row>
    <row r="730" spans="20:21" ht="12.75" customHeight="1" x14ac:dyDescent="0.25">
      <c r="T730" s="15"/>
      <c r="U730" s="14"/>
    </row>
    <row r="731" spans="20:21" ht="12.75" customHeight="1" x14ac:dyDescent="0.25">
      <c r="T731" s="15"/>
      <c r="U731" s="14"/>
    </row>
    <row r="732" spans="20:21" ht="12.75" customHeight="1" x14ac:dyDescent="0.25">
      <c r="T732" s="15"/>
      <c r="U732" s="14"/>
    </row>
    <row r="733" spans="20:21" ht="12.75" customHeight="1" x14ac:dyDescent="0.25">
      <c r="T733" s="15"/>
      <c r="U733" s="14"/>
    </row>
    <row r="734" spans="20:21" ht="12.75" customHeight="1" x14ac:dyDescent="0.25">
      <c r="T734" s="15"/>
      <c r="U734" s="14"/>
    </row>
    <row r="735" spans="20:21" ht="12.75" customHeight="1" x14ac:dyDescent="0.25">
      <c r="T735" s="15"/>
      <c r="U735" s="14"/>
    </row>
    <row r="736" spans="20:21" ht="12.75" customHeight="1" x14ac:dyDescent="0.25">
      <c r="T736" s="15"/>
      <c r="U736" s="14"/>
    </row>
    <row r="737" spans="20:21" ht="12.75" customHeight="1" x14ac:dyDescent="0.25">
      <c r="T737" s="15"/>
      <c r="U737" s="14"/>
    </row>
    <row r="738" spans="20:21" ht="12.75" customHeight="1" x14ac:dyDescent="0.25">
      <c r="T738" s="15"/>
      <c r="U738" s="14"/>
    </row>
    <row r="739" spans="20:21" ht="12.75" customHeight="1" x14ac:dyDescent="0.25">
      <c r="T739" s="15"/>
      <c r="U739" s="14"/>
    </row>
    <row r="740" spans="20:21" ht="12.75" customHeight="1" x14ac:dyDescent="0.25">
      <c r="T740" s="15"/>
      <c r="U740" s="14"/>
    </row>
    <row r="741" spans="20:21" ht="12.75" customHeight="1" x14ac:dyDescent="0.25">
      <c r="T741" s="15"/>
      <c r="U741" s="14"/>
    </row>
    <row r="742" spans="20:21" ht="12.75" customHeight="1" x14ac:dyDescent="0.25">
      <c r="T742" s="15"/>
      <c r="U742" s="14"/>
    </row>
    <row r="743" spans="20:21" ht="12.75" customHeight="1" x14ac:dyDescent="0.25">
      <c r="T743" s="15"/>
      <c r="U743" s="14"/>
    </row>
    <row r="744" spans="20:21" ht="12.75" customHeight="1" x14ac:dyDescent="0.25">
      <c r="T744" s="15"/>
      <c r="U744" s="14"/>
    </row>
    <row r="745" spans="20:21" ht="12.75" customHeight="1" x14ac:dyDescent="0.25">
      <c r="T745" s="15"/>
      <c r="U745" s="14"/>
    </row>
    <row r="746" spans="20:21" ht="12.75" customHeight="1" x14ac:dyDescent="0.25">
      <c r="T746" s="15"/>
      <c r="U746" s="14"/>
    </row>
    <row r="747" spans="20:21" ht="12.75" customHeight="1" x14ac:dyDescent="0.25">
      <c r="T747" s="15"/>
      <c r="U747" s="14"/>
    </row>
    <row r="748" spans="20:21" ht="12.75" customHeight="1" x14ac:dyDescent="0.25">
      <c r="T748" s="15"/>
      <c r="U748" s="14"/>
    </row>
    <row r="749" spans="20:21" ht="12.75" customHeight="1" x14ac:dyDescent="0.25">
      <c r="T749" s="15"/>
      <c r="U749" s="14"/>
    </row>
    <row r="750" spans="20:21" ht="12.75" customHeight="1" x14ac:dyDescent="0.25">
      <c r="T750" s="15"/>
      <c r="U750" s="14"/>
    </row>
    <row r="751" spans="20:21" ht="12.75" customHeight="1" x14ac:dyDescent="0.25">
      <c r="T751" s="15"/>
      <c r="U751" s="14"/>
    </row>
    <row r="752" spans="20:21" ht="12.75" customHeight="1" x14ac:dyDescent="0.25">
      <c r="T752" s="15"/>
      <c r="U752" s="14"/>
    </row>
    <row r="753" spans="20:21" ht="12.75" customHeight="1" x14ac:dyDescent="0.25">
      <c r="T753" s="15"/>
      <c r="U753" s="14"/>
    </row>
    <row r="754" spans="20:21" ht="12.75" customHeight="1" x14ac:dyDescent="0.25">
      <c r="T754" s="15"/>
      <c r="U754" s="14"/>
    </row>
    <row r="755" spans="20:21" ht="12.75" customHeight="1" x14ac:dyDescent="0.25">
      <c r="T755" s="15"/>
      <c r="U755" s="14"/>
    </row>
    <row r="756" spans="20:21" ht="12.75" customHeight="1" x14ac:dyDescent="0.25">
      <c r="T756" s="15"/>
      <c r="U756" s="14"/>
    </row>
    <row r="757" spans="20:21" ht="12.75" customHeight="1" x14ac:dyDescent="0.25">
      <c r="T757" s="15"/>
      <c r="U757" s="14"/>
    </row>
    <row r="758" spans="20:21" ht="12.75" customHeight="1" x14ac:dyDescent="0.25">
      <c r="T758" s="15"/>
      <c r="U758" s="14"/>
    </row>
    <row r="759" spans="20:21" ht="12.75" customHeight="1" x14ac:dyDescent="0.25">
      <c r="T759" s="15"/>
      <c r="U759" s="14"/>
    </row>
    <row r="760" spans="20:21" ht="12.75" customHeight="1" x14ac:dyDescent="0.25">
      <c r="T760" s="15"/>
      <c r="U760" s="14"/>
    </row>
    <row r="761" spans="20:21" ht="12.75" customHeight="1" x14ac:dyDescent="0.25">
      <c r="T761" s="15"/>
      <c r="U761" s="14"/>
    </row>
    <row r="762" spans="20:21" ht="12.75" customHeight="1" x14ac:dyDescent="0.25">
      <c r="T762" s="15"/>
      <c r="U762" s="14"/>
    </row>
    <row r="763" spans="20:21" ht="12.75" customHeight="1" x14ac:dyDescent="0.25">
      <c r="T763" s="15"/>
      <c r="U763" s="14"/>
    </row>
    <row r="764" spans="20:21" ht="12.75" customHeight="1" x14ac:dyDescent="0.25">
      <c r="T764" s="15"/>
      <c r="U764" s="14"/>
    </row>
    <row r="765" spans="20:21" ht="12.75" customHeight="1" x14ac:dyDescent="0.25">
      <c r="T765" s="15"/>
      <c r="U765" s="14"/>
    </row>
    <row r="766" spans="20:21" ht="12.75" customHeight="1" x14ac:dyDescent="0.25">
      <c r="T766" s="15"/>
      <c r="U766" s="14"/>
    </row>
    <row r="767" spans="20:21" ht="12.75" customHeight="1" x14ac:dyDescent="0.25">
      <c r="T767" s="15"/>
      <c r="U767" s="14"/>
    </row>
    <row r="768" spans="20:21" ht="12.75" customHeight="1" x14ac:dyDescent="0.25">
      <c r="T768" s="15"/>
      <c r="U768" s="14"/>
    </row>
    <row r="769" spans="20:21" ht="12.75" customHeight="1" x14ac:dyDescent="0.25">
      <c r="T769" s="15"/>
      <c r="U769" s="14"/>
    </row>
    <row r="770" spans="20:21" ht="12.75" customHeight="1" x14ac:dyDescent="0.25">
      <c r="T770" s="15"/>
      <c r="U770" s="14"/>
    </row>
    <row r="771" spans="20:21" ht="12.75" customHeight="1" x14ac:dyDescent="0.25">
      <c r="T771" s="15"/>
      <c r="U771" s="14"/>
    </row>
    <row r="772" spans="20:21" ht="12.75" customHeight="1" x14ac:dyDescent="0.25">
      <c r="T772" s="15"/>
      <c r="U772" s="14"/>
    </row>
    <row r="773" spans="20:21" ht="12.75" customHeight="1" x14ac:dyDescent="0.25">
      <c r="T773" s="15"/>
      <c r="U773" s="14"/>
    </row>
    <row r="774" spans="20:21" ht="12.75" customHeight="1" x14ac:dyDescent="0.25">
      <c r="T774" s="15"/>
      <c r="U774" s="14"/>
    </row>
    <row r="775" spans="20:21" ht="12.75" customHeight="1" x14ac:dyDescent="0.25">
      <c r="T775" s="15"/>
      <c r="U775" s="14"/>
    </row>
    <row r="776" spans="20:21" ht="12.75" customHeight="1" x14ac:dyDescent="0.25">
      <c r="T776" s="15"/>
      <c r="U776" s="14"/>
    </row>
    <row r="777" spans="20:21" ht="12.75" customHeight="1" x14ac:dyDescent="0.25">
      <c r="T777" s="15"/>
      <c r="U777" s="14"/>
    </row>
    <row r="778" spans="20:21" ht="12.75" customHeight="1" x14ac:dyDescent="0.25">
      <c r="T778" s="15"/>
      <c r="U778" s="14"/>
    </row>
    <row r="779" spans="20:21" ht="12.75" customHeight="1" x14ac:dyDescent="0.25">
      <c r="T779" s="15"/>
      <c r="U779" s="14"/>
    </row>
    <row r="780" spans="20:21" ht="12.75" customHeight="1" x14ac:dyDescent="0.25">
      <c r="T780" s="15"/>
      <c r="U780" s="14"/>
    </row>
    <row r="781" spans="20:21" ht="12.75" customHeight="1" x14ac:dyDescent="0.25">
      <c r="T781" s="15"/>
      <c r="U781" s="14"/>
    </row>
    <row r="782" spans="20:21" ht="12.75" customHeight="1" x14ac:dyDescent="0.25">
      <c r="T782" s="15"/>
      <c r="U782" s="14"/>
    </row>
    <row r="783" spans="20:21" ht="12.75" customHeight="1" x14ac:dyDescent="0.25">
      <c r="T783" s="15"/>
      <c r="U783" s="14"/>
    </row>
    <row r="784" spans="20:21" ht="12.75" customHeight="1" x14ac:dyDescent="0.25">
      <c r="T784" s="15"/>
      <c r="U784" s="14"/>
    </row>
    <row r="785" spans="20:21" ht="12.75" customHeight="1" x14ac:dyDescent="0.25">
      <c r="T785" s="15"/>
      <c r="U785" s="14"/>
    </row>
    <row r="786" spans="20:21" ht="12.75" customHeight="1" x14ac:dyDescent="0.25">
      <c r="T786" s="15"/>
      <c r="U786" s="14"/>
    </row>
    <row r="787" spans="20:21" ht="12.75" customHeight="1" x14ac:dyDescent="0.25">
      <c r="T787" s="15"/>
      <c r="U787" s="14"/>
    </row>
    <row r="788" spans="20:21" ht="12.75" customHeight="1" x14ac:dyDescent="0.25">
      <c r="T788" s="15"/>
      <c r="U788" s="14"/>
    </row>
    <row r="789" spans="20:21" ht="12.75" customHeight="1" x14ac:dyDescent="0.25">
      <c r="T789" s="15"/>
      <c r="U789" s="14"/>
    </row>
    <row r="790" spans="20:21" ht="12.75" customHeight="1" x14ac:dyDescent="0.25">
      <c r="T790" s="15"/>
      <c r="U790" s="14"/>
    </row>
    <row r="791" spans="20:21" ht="12.75" customHeight="1" x14ac:dyDescent="0.25">
      <c r="T791" s="15"/>
      <c r="U791" s="14"/>
    </row>
    <row r="792" spans="20:21" ht="12.75" customHeight="1" x14ac:dyDescent="0.25">
      <c r="T792" s="15"/>
      <c r="U792" s="14"/>
    </row>
    <row r="793" spans="20:21" ht="12.75" customHeight="1" x14ac:dyDescent="0.25">
      <c r="T793" s="15"/>
      <c r="U793" s="14"/>
    </row>
    <row r="794" spans="20:21" ht="12.75" customHeight="1" x14ac:dyDescent="0.25">
      <c r="T794" s="15"/>
      <c r="U794" s="14"/>
    </row>
    <row r="795" spans="20:21" ht="12.75" customHeight="1" x14ac:dyDescent="0.25">
      <c r="T795" s="15"/>
      <c r="U795" s="14"/>
    </row>
    <row r="796" spans="20:21" ht="12.75" customHeight="1" x14ac:dyDescent="0.25">
      <c r="T796" s="15"/>
      <c r="U796" s="14"/>
    </row>
    <row r="797" spans="20:21" ht="12.75" customHeight="1" x14ac:dyDescent="0.25">
      <c r="T797" s="15"/>
      <c r="U797" s="14"/>
    </row>
    <row r="798" spans="20:21" ht="12.75" customHeight="1" x14ac:dyDescent="0.25">
      <c r="T798" s="15"/>
      <c r="U798" s="14"/>
    </row>
    <row r="799" spans="20:21" ht="12.75" customHeight="1" x14ac:dyDescent="0.25">
      <c r="T799" s="15"/>
      <c r="U799" s="14"/>
    </row>
    <row r="800" spans="20:21" ht="12.75" customHeight="1" x14ac:dyDescent="0.25">
      <c r="T800" s="15"/>
      <c r="U800" s="14"/>
    </row>
    <row r="801" spans="20:21" ht="12.75" customHeight="1" x14ac:dyDescent="0.25">
      <c r="T801" s="15"/>
      <c r="U801" s="14"/>
    </row>
    <row r="802" spans="20:21" ht="12.75" customHeight="1" x14ac:dyDescent="0.25">
      <c r="T802" s="15"/>
      <c r="U802" s="14"/>
    </row>
    <row r="803" spans="20:21" ht="12.75" customHeight="1" x14ac:dyDescent="0.25">
      <c r="T803" s="15"/>
      <c r="U803" s="14"/>
    </row>
    <row r="804" spans="20:21" ht="12.75" customHeight="1" x14ac:dyDescent="0.25">
      <c r="T804" s="15"/>
      <c r="U804" s="14"/>
    </row>
    <row r="805" spans="20:21" ht="12.75" customHeight="1" x14ac:dyDescent="0.25">
      <c r="T805" s="15"/>
      <c r="U805" s="14"/>
    </row>
    <row r="806" spans="20:21" ht="12.75" customHeight="1" x14ac:dyDescent="0.25">
      <c r="T806" s="15"/>
      <c r="U806" s="14"/>
    </row>
    <row r="807" spans="20:21" ht="12.75" customHeight="1" x14ac:dyDescent="0.25">
      <c r="T807" s="15"/>
      <c r="U807" s="14"/>
    </row>
    <row r="808" spans="20:21" ht="12.75" customHeight="1" x14ac:dyDescent="0.25">
      <c r="T808" s="15"/>
      <c r="U808" s="14"/>
    </row>
    <row r="809" spans="20:21" ht="12.75" customHeight="1" x14ac:dyDescent="0.25">
      <c r="T809" s="15"/>
      <c r="U809" s="14"/>
    </row>
    <row r="810" spans="20:21" ht="12.75" customHeight="1" x14ac:dyDescent="0.25">
      <c r="T810" s="15"/>
      <c r="U810" s="14"/>
    </row>
    <row r="811" spans="20:21" ht="12.75" customHeight="1" x14ac:dyDescent="0.25">
      <c r="T811" s="15"/>
      <c r="U811" s="14"/>
    </row>
    <row r="812" spans="20:21" ht="12.75" customHeight="1" x14ac:dyDescent="0.25">
      <c r="T812" s="15"/>
      <c r="U812" s="14"/>
    </row>
    <row r="813" spans="20:21" ht="12.75" customHeight="1" x14ac:dyDescent="0.25">
      <c r="T813" s="15"/>
      <c r="U813" s="14"/>
    </row>
    <row r="814" spans="20:21" ht="12.75" customHeight="1" x14ac:dyDescent="0.25">
      <c r="T814" s="15"/>
      <c r="U814" s="14"/>
    </row>
    <row r="815" spans="20:21" ht="12.75" customHeight="1" x14ac:dyDescent="0.25">
      <c r="T815" s="15"/>
      <c r="U815" s="14"/>
    </row>
    <row r="816" spans="20:21" ht="12.75" customHeight="1" x14ac:dyDescent="0.25">
      <c r="T816" s="15"/>
      <c r="U816" s="14"/>
    </row>
    <row r="817" spans="20:21" ht="12.75" customHeight="1" x14ac:dyDescent="0.25">
      <c r="T817" s="15"/>
      <c r="U817" s="14"/>
    </row>
    <row r="818" spans="20:21" ht="12.75" customHeight="1" x14ac:dyDescent="0.25">
      <c r="T818" s="15"/>
      <c r="U818" s="14"/>
    </row>
    <row r="819" spans="20:21" ht="12.75" customHeight="1" x14ac:dyDescent="0.25">
      <c r="T819" s="15"/>
      <c r="U819" s="14"/>
    </row>
    <row r="820" spans="20:21" ht="12.75" customHeight="1" x14ac:dyDescent="0.25">
      <c r="T820" s="15"/>
      <c r="U820" s="14"/>
    </row>
    <row r="821" spans="20:21" ht="12.75" customHeight="1" x14ac:dyDescent="0.25">
      <c r="T821" s="15"/>
      <c r="U821" s="14"/>
    </row>
    <row r="822" spans="20:21" ht="12.75" customHeight="1" x14ac:dyDescent="0.25">
      <c r="T822" s="15"/>
      <c r="U822" s="14"/>
    </row>
    <row r="823" spans="20:21" ht="12.75" customHeight="1" x14ac:dyDescent="0.25">
      <c r="T823" s="15"/>
      <c r="U823" s="14"/>
    </row>
    <row r="824" spans="20:21" ht="12.75" customHeight="1" x14ac:dyDescent="0.25">
      <c r="T824" s="15"/>
      <c r="U824" s="14"/>
    </row>
    <row r="825" spans="20:21" ht="12.75" customHeight="1" x14ac:dyDescent="0.25">
      <c r="T825" s="15"/>
      <c r="U825" s="14"/>
    </row>
    <row r="826" spans="20:21" ht="12.75" customHeight="1" x14ac:dyDescent="0.25">
      <c r="T826" s="15"/>
      <c r="U826" s="14"/>
    </row>
    <row r="827" spans="20:21" ht="12.75" customHeight="1" x14ac:dyDescent="0.25">
      <c r="T827" s="15"/>
      <c r="U827" s="14"/>
    </row>
    <row r="828" spans="20:21" ht="12.75" customHeight="1" x14ac:dyDescent="0.25">
      <c r="T828" s="15"/>
      <c r="U828" s="14"/>
    </row>
    <row r="829" spans="20:21" ht="12.75" customHeight="1" x14ac:dyDescent="0.25">
      <c r="T829" s="15"/>
      <c r="U829" s="14"/>
    </row>
    <row r="830" spans="20:21" ht="12.75" customHeight="1" x14ac:dyDescent="0.25">
      <c r="T830" s="15"/>
      <c r="U830" s="14"/>
    </row>
    <row r="831" spans="20:21" ht="12.75" customHeight="1" x14ac:dyDescent="0.25">
      <c r="T831" s="15"/>
      <c r="U831" s="14"/>
    </row>
    <row r="832" spans="20:21" ht="12.75" customHeight="1" x14ac:dyDescent="0.25">
      <c r="T832" s="15"/>
      <c r="U832" s="14"/>
    </row>
    <row r="833" spans="20:21" ht="12.75" customHeight="1" x14ac:dyDescent="0.25">
      <c r="T833" s="15"/>
      <c r="U833" s="14"/>
    </row>
    <row r="834" spans="20:21" ht="12.75" customHeight="1" x14ac:dyDescent="0.25">
      <c r="T834" s="15"/>
      <c r="U834" s="14"/>
    </row>
    <row r="835" spans="20:21" ht="12.75" customHeight="1" x14ac:dyDescent="0.25">
      <c r="T835" s="15"/>
      <c r="U835" s="14"/>
    </row>
    <row r="836" spans="20:21" ht="12.75" customHeight="1" x14ac:dyDescent="0.25">
      <c r="T836" s="15"/>
      <c r="U836" s="14"/>
    </row>
    <row r="837" spans="20:21" ht="12.75" customHeight="1" x14ac:dyDescent="0.25">
      <c r="T837" s="15"/>
      <c r="U837" s="14"/>
    </row>
    <row r="838" spans="20:21" ht="12.75" customHeight="1" x14ac:dyDescent="0.25">
      <c r="T838" s="15"/>
      <c r="U838" s="14"/>
    </row>
    <row r="839" spans="20:21" ht="12.75" customHeight="1" x14ac:dyDescent="0.25">
      <c r="T839" s="15"/>
      <c r="U839" s="14"/>
    </row>
    <row r="840" spans="20:21" ht="12.75" customHeight="1" x14ac:dyDescent="0.25">
      <c r="T840" s="15"/>
      <c r="U840" s="14"/>
    </row>
    <row r="841" spans="20:21" ht="12.75" customHeight="1" x14ac:dyDescent="0.25">
      <c r="T841" s="15"/>
      <c r="U841" s="14"/>
    </row>
    <row r="842" spans="20:21" ht="12.75" customHeight="1" x14ac:dyDescent="0.25">
      <c r="T842" s="15"/>
      <c r="U842" s="14"/>
    </row>
    <row r="843" spans="20:21" ht="12.75" customHeight="1" x14ac:dyDescent="0.25">
      <c r="T843" s="15"/>
      <c r="U843" s="14"/>
    </row>
    <row r="844" spans="20:21" ht="12.75" customHeight="1" x14ac:dyDescent="0.25">
      <c r="T844" s="15"/>
      <c r="U844" s="14"/>
    </row>
    <row r="845" spans="20:21" ht="12.75" customHeight="1" x14ac:dyDescent="0.25">
      <c r="T845" s="15"/>
      <c r="U845" s="14"/>
    </row>
    <row r="846" spans="20:21" ht="12.75" customHeight="1" x14ac:dyDescent="0.25">
      <c r="T846" s="15"/>
      <c r="U846" s="14"/>
    </row>
    <row r="847" spans="20:21" ht="12.75" customHeight="1" x14ac:dyDescent="0.25">
      <c r="T847" s="15"/>
      <c r="U847" s="14"/>
    </row>
    <row r="848" spans="20:21" ht="12.75" customHeight="1" x14ac:dyDescent="0.25">
      <c r="T848" s="15"/>
      <c r="U848" s="14"/>
    </row>
    <row r="849" spans="20:21" ht="12.75" customHeight="1" x14ac:dyDescent="0.25">
      <c r="T849" s="15"/>
      <c r="U849" s="14"/>
    </row>
    <row r="850" spans="20:21" ht="12.75" customHeight="1" x14ac:dyDescent="0.25">
      <c r="T850" s="15"/>
      <c r="U850" s="14"/>
    </row>
    <row r="851" spans="20:21" ht="12.75" customHeight="1" x14ac:dyDescent="0.25">
      <c r="T851" s="15"/>
      <c r="U851" s="14"/>
    </row>
    <row r="852" spans="20:21" ht="12.75" customHeight="1" x14ac:dyDescent="0.25">
      <c r="T852" s="15"/>
      <c r="U852" s="14"/>
    </row>
    <row r="853" spans="20:21" ht="12.75" customHeight="1" x14ac:dyDescent="0.25">
      <c r="T853" s="15"/>
      <c r="U853" s="14"/>
    </row>
    <row r="854" spans="20:21" ht="12.75" customHeight="1" x14ac:dyDescent="0.25">
      <c r="T854" s="15"/>
      <c r="U854" s="14"/>
    </row>
    <row r="855" spans="20:21" ht="12.75" customHeight="1" x14ac:dyDescent="0.25">
      <c r="T855" s="15"/>
      <c r="U855" s="14"/>
    </row>
    <row r="856" spans="20:21" ht="12.75" customHeight="1" x14ac:dyDescent="0.25">
      <c r="T856" s="15"/>
      <c r="U856" s="14"/>
    </row>
    <row r="857" spans="20:21" ht="12.75" customHeight="1" x14ac:dyDescent="0.25">
      <c r="T857" s="15"/>
      <c r="U857" s="14"/>
    </row>
    <row r="858" spans="20:21" ht="12.75" customHeight="1" x14ac:dyDescent="0.25">
      <c r="T858" s="15"/>
      <c r="U858" s="14"/>
    </row>
    <row r="859" spans="20:21" ht="12.75" customHeight="1" x14ac:dyDescent="0.25">
      <c r="T859" s="15"/>
      <c r="U859" s="14"/>
    </row>
    <row r="860" spans="20:21" ht="12.75" customHeight="1" x14ac:dyDescent="0.25">
      <c r="T860" s="15"/>
      <c r="U860" s="14"/>
    </row>
    <row r="861" spans="20:21" ht="12.75" customHeight="1" x14ac:dyDescent="0.25">
      <c r="T861" s="15"/>
      <c r="U861" s="14"/>
    </row>
    <row r="862" spans="20:21" ht="12.75" customHeight="1" x14ac:dyDescent="0.25">
      <c r="T862" s="15"/>
      <c r="U862" s="14"/>
    </row>
    <row r="863" spans="20:21" ht="12.75" customHeight="1" x14ac:dyDescent="0.25">
      <c r="T863" s="15"/>
      <c r="U863" s="14"/>
    </row>
    <row r="864" spans="20:21" ht="12.75" customHeight="1" x14ac:dyDescent="0.25">
      <c r="T864" s="15"/>
      <c r="U864" s="14"/>
    </row>
    <row r="865" spans="20:21" ht="12.75" customHeight="1" x14ac:dyDescent="0.25">
      <c r="T865" s="15"/>
      <c r="U865" s="14"/>
    </row>
    <row r="866" spans="20:21" ht="12.75" customHeight="1" x14ac:dyDescent="0.25">
      <c r="T866" s="15"/>
      <c r="U866" s="14"/>
    </row>
    <row r="867" spans="20:21" ht="12.75" customHeight="1" x14ac:dyDescent="0.25">
      <c r="T867" s="15"/>
      <c r="U867" s="14"/>
    </row>
    <row r="868" spans="20:21" ht="12.75" customHeight="1" x14ac:dyDescent="0.25">
      <c r="T868" s="15"/>
      <c r="U868" s="14"/>
    </row>
    <row r="869" spans="20:21" ht="12.75" customHeight="1" x14ac:dyDescent="0.25">
      <c r="T869" s="15"/>
      <c r="U869" s="14"/>
    </row>
    <row r="870" spans="20:21" ht="12.75" customHeight="1" x14ac:dyDescent="0.25">
      <c r="T870" s="15"/>
      <c r="U870" s="14"/>
    </row>
    <row r="871" spans="20:21" ht="12.75" customHeight="1" x14ac:dyDescent="0.25">
      <c r="T871" s="15"/>
      <c r="U871" s="14"/>
    </row>
    <row r="872" spans="20:21" ht="12.75" customHeight="1" x14ac:dyDescent="0.25">
      <c r="T872" s="15"/>
      <c r="U872" s="14"/>
    </row>
    <row r="873" spans="20:21" ht="12.75" customHeight="1" x14ac:dyDescent="0.25">
      <c r="T873" s="15"/>
      <c r="U873" s="14"/>
    </row>
    <row r="874" spans="20:21" ht="12.75" customHeight="1" x14ac:dyDescent="0.25">
      <c r="T874" s="15"/>
      <c r="U874" s="14"/>
    </row>
    <row r="875" spans="20:21" ht="12.75" customHeight="1" x14ac:dyDescent="0.25">
      <c r="T875" s="15"/>
      <c r="U875" s="14"/>
    </row>
    <row r="876" spans="20:21" ht="12.75" customHeight="1" x14ac:dyDescent="0.25">
      <c r="T876" s="15"/>
      <c r="U876" s="14"/>
    </row>
    <row r="877" spans="20:21" ht="12.75" customHeight="1" x14ac:dyDescent="0.25">
      <c r="T877" s="15"/>
      <c r="U877" s="14"/>
    </row>
    <row r="878" spans="20:21" ht="12.75" customHeight="1" x14ac:dyDescent="0.25">
      <c r="T878" s="15"/>
      <c r="U878" s="14"/>
    </row>
    <row r="879" spans="20:21" ht="12.75" customHeight="1" x14ac:dyDescent="0.25">
      <c r="T879" s="15"/>
      <c r="U879" s="14"/>
    </row>
    <row r="880" spans="20:21" ht="12.75" customHeight="1" x14ac:dyDescent="0.25">
      <c r="T880" s="15"/>
      <c r="U880" s="14"/>
    </row>
    <row r="881" spans="20:21" ht="12.75" customHeight="1" x14ac:dyDescent="0.25">
      <c r="T881" s="15"/>
      <c r="U881" s="14"/>
    </row>
    <row r="882" spans="20:21" ht="12.75" customHeight="1" x14ac:dyDescent="0.25">
      <c r="T882" s="15"/>
      <c r="U882" s="14"/>
    </row>
    <row r="883" spans="20:21" ht="12.75" customHeight="1" x14ac:dyDescent="0.25">
      <c r="T883" s="15"/>
      <c r="U883" s="14"/>
    </row>
    <row r="884" spans="20:21" ht="12.75" customHeight="1" x14ac:dyDescent="0.25">
      <c r="T884" s="15"/>
      <c r="U884" s="14"/>
    </row>
    <row r="885" spans="20:21" ht="12.75" customHeight="1" x14ac:dyDescent="0.25">
      <c r="T885" s="15"/>
      <c r="U885" s="14"/>
    </row>
    <row r="886" spans="20:21" ht="12.75" customHeight="1" x14ac:dyDescent="0.25">
      <c r="T886" s="15"/>
      <c r="U886" s="14"/>
    </row>
    <row r="887" spans="20:21" ht="12.75" customHeight="1" x14ac:dyDescent="0.25">
      <c r="T887" s="15"/>
      <c r="U887" s="14"/>
    </row>
    <row r="888" spans="20:21" ht="12.75" customHeight="1" x14ac:dyDescent="0.25">
      <c r="T888" s="15"/>
      <c r="U888" s="14"/>
    </row>
    <row r="889" spans="20:21" ht="12.75" customHeight="1" x14ac:dyDescent="0.25">
      <c r="T889" s="15"/>
      <c r="U889" s="14"/>
    </row>
    <row r="890" spans="20:21" ht="12.75" customHeight="1" x14ac:dyDescent="0.25">
      <c r="T890" s="15"/>
      <c r="U890" s="14"/>
    </row>
    <row r="891" spans="20:21" ht="12.75" customHeight="1" x14ac:dyDescent="0.25">
      <c r="T891" s="15"/>
      <c r="U891" s="14"/>
    </row>
    <row r="892" spans="20:21" ht="12.75" customHeight="1" x14ac:dyDescent="0.25">
      <c r="T892" s="15"/>
      <c r="U892" s="14"/>
    </row>
    <row r="893" spans="20:21" ht="12.75" customHeight="1" x14ac:dyDescent="0.25">
      <c r="T893" s="15"/>
      <c r="U893" s="14"/>
    </row>
    <row r="894" spans="20:21" ht="12.75" customHeight="1" x14ac:dyDescent="0.25">
      <c r="T894" s="15"/>
      <c r="U894" s="14"/>
    </row>
    <row r="895" spans="20:21" ht="12.75" customHeight="1" x14ac:dyDescent="0.25">
      <c r="T895" s="15"/>
      <c r="U895" s="14"/>
    </row>
    <row r="896" spans="20:21" ht="12.75" customHeight="1" x14ac:dyDescent="0.25">
      <c r="T896" s="15"/>
      <c r="U896" s="14"/>
    </row>
    <row r="897" spans="20:21" ht="12.75" customHeight="1" x14ac:dyDescent="0.25">
      <c r="T897" s="15"/>
      <c r="U897" s="14"/>
    </row>
    <row r="898" spans="20:21" ht="12.75" customHeight="1" x14ac:dyDescent="0.25">
      <c r="T898" s="15"/>
      <c r="U898" s="14"/>
    </row>
    <row r="899" spans="20:21" ht="12.75" customHeight="1" x14ac:dyDescent="0.25">
      <c r="T899" s="15"/>
      <c r="U899" s="14"/>
    </row>
    <row r="900" spans="20:21" ht="12.75" customHeight="1" x14ac:dyDescent="0.25">
      <c r="T900" s="15"/>
      <c r="U900" s="14"/>
    </row>
    <row r="901" spans="20:21" ht="12.75" customHeight="1" x14ac:dyDescent="0.25">
      <c r="T901" s="15"/>
      <c r="U901" s="14"/>
    </row>
    <row r="902" spans="20:21" ht="12.75" customHeight="1" x14ac:dyDescent="0.25">
      <c r="T902" s="15"/>
      <c r="U902" s="14"/>
    </row>
    <row r="903" spans="20:21" ht="12.75" customHeight="1" x14ac:dyDescent="0.25">
      <c r="T903" s="15"/>
      <c r="U903" s="14"/>
    </row>
    <row r="904" spans="20:21" ht="12.75" customHeight="1" x14ac:dyDescent="0.25">
      <c r="T904" s="15"/>
      <c r="U904" s="14"/>
    </row>
    <row r="905" spans="20:21" ht="12.75" customHeight="1" x14ac:dyDescent="0.25">
      <c r="T905" s="15"/>
      <c r="U905" s="14"/>
    </row>
    <row r="906" spans="20:21" ht="12.75" customHeight="1" x14ac:dyDescent="0.25">
      <c r="T906" s="15"/>
      <c r="U906" s="14"/>
    </row>
    <row r="907" spans="20:21" ht="12.75" customHeight="1" x14ac:dyDescent="0.25">
      <c r="T907" s="15"/>
      <c r="U907" s="14"/>
    </row>
    <row r="908" spans="20:21" ht="12.75" customHeight="1" x14ac:dyDescent="0.25">
      <c r="T908" s="15"/>
      <c r="U908" s="14"/>
    </row>
    <row r="909" spans="20:21" ht="12.75" customHeight="1" x14ac:dyDescent="0.25">
      <c r="T909" s="15"/>
      <c r="U909" s="14"/>
    </row>
    <row r="910" spans="20:21" ht="12.75" customHeight="1" x14ac:dyDescent="0.25">
      <c r="T910" s="15"/>
      <c r="U910" s="14"/>
    </row>
    <row r="911" spans="20:21" ht="12.75" customHeight="1" x14ac:dyDescent="0.25">
      <c r="T911" s="15"/>
      <c r="U911" s="14"/>
    </row>
    <row r="912" spans="20:21" ht="12.75" customHeight="1" x14ac:dyDescent="0.25">
      <c r="T912" s="15"/>
      <c r="U912" s="14"/>
    </row>
    <row r="913" spans="20:21" ht="12.75" customHeight="1" x14ac:dyDescent="0.25">
      <c r="T913" s="15"/>
      <c r="U913" s="14"/>
    </row>
    <row r="914" spans="20:21" ht="12.75" customHeight="1" x14ac:dyDescent="0.25">
      <c r="T914" s="15"/>
      <c r="U914" s="14"/>
    </row>
    <row r="915" spans="20:21" ht="12.75" customHeight="1" x14ac:dyDescent="0.25">
      <c r="T915" s="15"/>
      <c r="U915" s="14"/>
    </row>
    <row r="916" spans="20:21" ht="12.75" customHeight="1" x14ac:dyDescent="0.25">
      <c r="T916" s="15"/>
      <c r="U916" s="14"/>
    </row>
    <row r="917" spans="20:21" ht="12.75" customHeight="1" x14ac:dyDescent="0.25">
      <c r="T917" s="15"/>
      <c r="U917" s="14"/>
    </row>
    <row r="918" spans="20:21" ht="12.75" customHeight="1" x14ac:dyDescent="0.25">
      <c r="T918" s="15"/>
      <c r="U918" s="14"/>
    </row>
    <row r="919" spans="20:21" ht="12.75" customHeight="1" x14ac:dyDescent="0.25">
      <c r="T919" s="15"/>
      <c r="U919" s="14"/>
    </row>
    <row r="920" spans="20:21" ht="12.75" customHeight="1" x14ac:dyDescent="0.25">
      <c r="T920" s="15"/>
      <c r="U920" s="14"/>
    </row>
    <row r="921" spans="20:21" ht="12.75" customHeight="1" x14ac:dyDescent="0.25">
      <c r="T921" s="15"/>
      <c r="U921" s="14"/>
    </row>
    <row r="922" spans="20:21" ht="12.75" customHeight="1" x14ac:dyDescent="0.25">
      <c r="T922" s="15"/>
      <c r="U922" s="14"/>
    </row>
    <row r="923" spans="20:21" ht="12.75" customHeight="1" x14ac:dyDescent="0.25">
      <c r="T923" s="15"/>
      <c r="U923" s="14"/>
    </row>
    <row r="924" spans="20:21" ht="12.75" customHeight="1" x14ac:dyDescent="0.25">
      <c r="T924" s="15"/>
      <c r="U924" s="14"/>
    </row>
    <row r="925" spans="20:21" ht="12.75" customHeight="1" x14ac:dyDescent="0.25">
      <c r="T925" s="15"/>
      <c r="U925" s="14"/>
    </row>
    <row r="926" spans="20:21" ht="12.75" customHeight="1" x14ac:dyDescent="0.25">
      <c r="T926" s="15"/>
      <c r="U926" s="14"/>
    </row>
    <row r="927" spans="20:21" ht="12.75" customHeight="1" x14ac:dyDescent="0.25">
      <c r="T927" s="15"/>
      <c r="U927" s="14"/>
    </row>
    <row r="928" spans="20:21" ht="12.75" customHeight="1" x14ac:dyDescent="0.25">
      <c r="T928" s="15"/>
      <c r="U928" s="14"/>
    </row>
    <row r="929" spans="20:21" ht="12.75" customHeight="1" x14ac:dyDescent="0.25">
      <c r="T929" s="15"/>
      <c r="U929" s="14"/>
    </row>
    <row r="930" spans="20:21" ht="12.75" customHeight="1" x14ac:dyDescent="0.25">
      <c r="T930" s="15"/>
      <c r="U930" s="14"/>
    </row>
    <row r="931" spans="20:21" ht="12.75" customHeight="1" x14ac:dyDescent="0.25">
      <c r="T931" s="15"/>
      <c r="U931" s="14"/>
    </row>
    <row r="932" spans="20:21" ht="12.75" customHeight="1" x14ac:dyDescent="0.25">
      <c r="T932" s="15"/>
      <c r="U932" s="14"/>
    </row>
    <row r="933" spans="20:21" ht="12.75" customHeight="1" x14ac:dyDescent="0.25">
      <c r="T933" s="15"/>
      <c r="U933" s="14"/>
    </row>
    <row r="934" spans="20:21" ht="12.75" customHeight="1" x14ac:dyDescent="0.25">
      <c r="T934" s="15"/>
      <c r="U934" s="14"/>
    </row>
    <row r="935" spans="20:21" ht="12.75" customHeight="1" x14ac:dyDescent="0.25">
      <c r="T935" s="15"/>
      <c r="U935" s="14"/>
    </row>
    <row r="936" spans="20:21" ht="12.75" customHeight="1" x14ac:dyDescent="0.25">
      <c r="T936" s="15"/>
      <c r="U936" s="14"/>
    </row>
    <row r="937" spans="20:21" ht="12.75" customHeight="1" x14ac:dyDescent="0.25">
      <c r="T937" s="15"/>
      <c r="U937" s="14"/>
    </row>
    <row r="938" spans="20:21" ht="12.75" customHeight="1" x14ac:dyDescent="0.25">
      <c r="T938" s="15"/>
      <c r="U938" s="14"/>
    </row>
    <row r="939" spans="20:21" ht="12.75" customHeight="1" x14ac:dyDescent="0.25">
      <c r="T939" s="15"/>
      <c r="U939" s="14"/>
    </row>
    <row r="940" spans="20:21" ht="12.75" customHeight="1" x14ac:dyDescent="0.25">
      <c r="T940" s="15"/>
      <c r="U940" s="14"/>
    </row>
    <row r="941" spans="20:21" ht="12.75" customHeight="1" x14ac:dyDescent="0.25">
      <c r="T941" s="15"/>
      <c r="U941" s="14"/>
    </row>
    <row r="942" spans="20:21" ht="12.75" customHeight="1" x14ac:dyDescent="0.25">
      <c r="T942" s="15"/>
      <c r="U942" s="14"/>
    </row>
    <row r="943" spans="20:21" ht="12.75" customHeight="1" x14ac:dyDescent="0.25">
      <c r="T943" s="15"/>
      <c r="U943" s="14"/>
    </row>
    <row r="944" spans="20:21" ht="12.75" customHeight="1" x14ac:dyDescent="0.25">
      <c r="T944" s="15"/>
      <c r="U944" s="14"/>
    </row>
    <row r="945" spans="20:21" ht="12.75" customHeight="1" x14ac:dyDescent="0.25">
      <c r="T945" s="15"/>
      <c r="U945" s="14"/>
    </row>
    <row r="946" spans="20:21" ht="12.75" customHeight="1" x14ac:dyDescent="0.25">
      <c r="T946" s="15"/>
      <c r="U946" s="14"/>
    </row>
    <row r="947" spans="20:21" ht="12.75" customHeight="1" x14ac:dyDescent="0.25">
      <c r="T947" s="15"/>
      <c r="U947" s="14"/>
    </row>
    <row r="948" spans="20:21" ht="12.75" customHeight="1" x14ac:dyDescent="0.25">
      <c r="T948" s="15"/>
      <c r="U948" s="14"/>
    </row>
    <row r="949" spans="20:21" ht="12.75" customHeight="1" x14ac:dyDescent="0.25">
      <c r="T949" s="15"/>
      <c r="U949" s="14"/>
    </row>
    <row r="950" spans="20:21" ht="12.75" customHeight="1" x14ac:dyDescent="0.25">
      <c r="T950" s="15"/>
      <c r="U950" s="14"/>
    </row>
    <row r="951" spans="20:21" ht="12.75" customHeight="1" x14ac:dyDescent="0.25">
      <c r="T951" s="15"/>
      <c r="U951" s="14"/>
    </row>
    <row r="952" spans="20:21" ht="12.75" customHeight="1" x14ac:dyDescent="0.25">
      <c r="T952" s="15"/>
      <c r="U952" s="14"/>
    </row>
    <row r="953" spans="20:21" ht="12.75" customHeight="1" x14ac:dyDescent="0.25">
      <c r="T953" s="15"/>
      <c r="U953" s="14"/>
    </row>
    <row r="954" spans="20:21" ht="12.75" customHeight="1" x14ac:dyDescent="0.25">
      <c r="T954" s="15"/>
      <c r="U954" s="14"/>
    </row>
    <row r="955" spans="20:21" ht="12.75" customHeight="1" x14ac:dyDescent="0.25">
      <c r="T955" s="15"/>
      <c r="U955" s="14"/>
    </row>
    <row r="956" spans="20:21" ht="12.75" customHeight="1" x14ac:dyDescent="0.25">
      <c r="T956" s="15"/>
      <c r="U956" s="14"/>
    </row>
    <row r="957" spans="20:21" ht="12.75" customHeight="1" x14ac:dyDescent="0.25">
      <c r="T957" s="15"/>
      <c r="U957" s="14"/>
    </row>
    <row r="958" spans="20:21" ht="12.75" customHeight="1" x14ac:dyDescent="0.25">
      <c r="T958" s="15"/>
      <c r="U958" s="14"/>
    </row>
    <row r="959" spans="20:21" ht="12.75" customHeight="1" x14ac:dyDescent="0.25">
      <c r="T959" s="15"/>
      <c r="U959" s="14"/>
    </row>
    <row r="960" spans="20:21" ht="12.75" customHeight="1" x14ac:dyDescent="0.25">
      <c r="T960" s="15"/>
      <c r="U960" s="14"/>
    </row>
    <row r="961" spans="20:21" ht="12.75" customHeight="1" x14ac:dyDescent="0.25">
      <c r="T961" s="15"/>
      <c r="U961" s="14"/>
    </row>
    <row r="962" spans="20:21" ht="12.75" customHeight="1" x14ac:dyDescent="0.25">
      <c r="T962" s="15"/>
      <c r="U962" s="14"/>
    </row>
    <row r="963" spans="20:21" ht="12.75" customHeight="1" x14ac:dyDescent="0.25">
      <c r="T963" s="15"/>
      <c r="U963" s="14"/>
    </row>
    <row r="964" spans="20:21" ht="12.75" customHeight="1" x14ac:dyDescent="0.25">
      <c r="T964" s="15"/>
      <c r="U964" s="14"/>
    </row>
    <row r="965" spans="20:21" ht="12.75" customHeight="1" x14ac:dyDescent="0.25">
      <c r="T965" s="15"/>
      <c r="U965" s="14"/>
    </row>
    <row r="966" spans="20:21" ht="12.75" customHeight="1" x14ac:dyDescent="0.25">
      <c r="T966" s="15"/>
      <c r="U966" s="14"/>
    </row>
    <row r="967" spans="20:21" ht="12.75" customHeight="1" x14ac:dyDescent="0.25">
      <c r="T967" s="15"/>
      <c r="U967" s="14"/>
    </row>
    <row r="968" spans="20:21" ht="12.75" customHeight="1" x14ac:dyDescent="0.25">
      <c r="T968" s="15"/>
      <c r="U968" s="14"/>
    </row>
    <row r="969" spans="20:21" ht="12.75" customHeight="1" x14ac:dyDescent="0.25">
      <c r="T969" s="15"/>
      <c r="U969" s="14"/>
    </row>
    <row r="970" spans="20:21" ht="12.75" customHeight="1" x14ac:dyDescent="0.25">
      <c r="T970" s="15"/>
      <c r="U970" s="14"/>
    </row>
    <row r="971" spans="20:21" ht="12.75" customHeight="1" x14ac:dyDescent="0.25">
      <c r="T971" s="15"/>
      <c r="U971" s="14"/>
    </row>
    <row r="972" spans="20:21" ht="12.75" customHeight="1" x14ac:dyDescent="0.25">
      <c r="T972" s="15"/>
      <c r="U972" s="14"/>
    </row>
    <row r="973" spans="20:21" ht="12.75" customHeight="1" x14ac:dyDescent="0.25">
      <c r="T973" s="15"/>
      <c r="U973" s="14"/>
    </row>
    <row r="974" spans="20:21" ht="12.75" customHeight="1" x14ac:dyDescent="0.25">
      <c r="T974" s="15"/>
      <c r="U974" s="14"/>
    </row>
    <row r="975" spans="20:21" ht="12.75" customHeight="1" x14ac:dyDescent="0.25">
      <c r="T975" s="15"/>
      <c r="U975" s="14"/>
    </row>
    <row r="976" spans="20:21" ht="12.75" customHeight="1" x14ac:dyDescent="0.25">
      <c r="T976" s="15"/>
      <c r="U976" s="14"/>
    </row>
    <row r="977" spans="20:21" ht="12.75" customHeight="1" x14ac:dyDescent="0.25">
      <c r="T977" s="15"/>
      <c r="U977" s="14"/>
    </row>
    <row r="978" spans="20:21" ht="12.75" customHeight="1" x14ac:dyDescent="0.25">
      <c r="T978" s="15"/>
      <c r="U978" s="14"/>
    </row>
    <row r="979" spans="20:21" ht="12.75" customHeight="1" x14ac:dyDescent="0.25">
      <c r="T979" s="15"/>
      <c r="U979" s="14"/>
    </row>
    <row r="980" spans="20:21" ht="12.75" customHeight="1" x14ac:dyDescent="0.25">
      <c r="T980" s="15"/>
      <c r="U980" s="14"/>
    </row>
    <row r="981" spans="20:21" ht="12.75" customHeight="1" x14ac:dyDescent="0.25">
      <c r="T981" s="15"/>
      <c r="U981" s="14"/>
    </row>
    <row r="982" spans="20:21" ht="12.75" customHeight="1" x14ac:dyDescent="0.25">
      <c r="T982" s="15"/>
      <c r="U982" s="14"/>
    </row>
    <row r="983" spans="20:21" ht="12.75" customHeight="1" x14ac:dyDescent="0.25">
      <c r="T983" s="15"/>
      <c r="U983" s="14"/>
    </row>
    <row r="984" spans="20:21" ht="12.75" customHeight="1" x14ac:dyDescent="0.25">
      <c r="T984" s="15"/>
      <c r="U984" s="14"/>
    </row>
    <row r="985" spans="20:21" ht="12.75" customHeight="1" x14ac:dyDescent="0.25">
      <c r="T985" s="15"/>
      <c r="U985" s="14"/>
    </row>
  </sheetData>
  <sheetProtection algorithmName="SHA-512" hashValue="+G1vBm6sQY2l1F2oz8pCksoUfrmnPVpJBj/Bery5mZmUQakuVSuivAOHBOrjN+YUIVdnxjHzRbFB/mvSZFNq2w==" saltValue="eWfVbxM+QqPFzR2KxXPd6w==" spinCount="100000" sheet="1" objects="1" scenarios="1"/>
  <mergeCells count="15">
    <mergeCell ref="L26:O26"/>
    <mergeCell ref="D24:O24"/>
    <mergeCell ref="B21:B25"/>
    <mergeCell ref="B6:B7"/>
    <mergeCell ref="C6:C7"/>
    <mergeCell ref="D6:O6"/>
    <mergeCell ref="L11:O11"/>
    <mergeCell ref="L12:O12"/>
    <mergeCell ref="L25:O25"/>
    <mergeCell ref="P6:P7"/>
    <mergeCell ref="B8:B12"/>
    <mergeCell ref="P19:P20"/>
    <mergeCell ref="B19:B20"/>
    <mergeCell ref="C19:C20"/>
    <mergeCell ref="D19:O19"/>
  </mergeCells>
  <conditionalFormatting sqref="D24">
    <cfRule type="cellIs" dxfId="109" priority="3" operator="lessThan">
      <formula>#REF!</formula>
    </cfRule>
    <cfRule type="cellIs" dxfId="108" priority="4" operator="greaterThan">
      <formula>#REF!</formula>
    </cfRule>
  </conditionalFormatting>
  <conditionalFormatting sqref="D10:J10">
    <cfRule type="cellIs" dxfId="107" priority="1" operator="lessThan">
      <formula>#REF!</formula>
    </cfRule>
    <cfRule type="cellIs" dxfId="106" priority="2" operator="greaterThan">
      <formula>#REF!</formula>
    </cfRule>
  </conditionalFormatting>
  <conditionalFormatting sqref="D8:O9">
    <cfRule type="cellIs" dxfId="105" priority="11" operator="lessThan">
      <formula>#REF!</formula>
    </cfRule>
    <cfRule type="cellIs" dxfId="104" priority="12" operator="greaterThan">
      <formula>#REF!</formula>
    </cfRule>
  </conditionalFormatting>
  <conditionalFormatting sqref="D21:O22">
    <cfRule type="cellIs" dxfId="103" priority="7" operator="lessThan">
      <formula>#REF!</formula>
    </cfRule>
    <cfRule type="cellIs" dxfId="102" priority="8" operator="greaterThan">
      <formula>#REF!</formula>
    </cfRule>
  </conditionalFormatting>
  <conditionalFormatting sqref="P8:Q10 P21:P25">
    <cfRule type="cellIs" dxfId="101" priority="9" operator="lessThan">
      <formula>#REF!</formula>
    </cfRule>
    <cfRule type="cellIs" dxfId="100" priority="10" operator="greaterThan">
      <formula>#REF!</formula>
    </cfRule>
  </conditionalFormatting>
  <printOptions horizontalCentered="1"/>
  <pageMargins left="0" right="0" top="0" bottom="0" header="0" footer="0"/>
  <pageSetup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B6095-F28D-490A-97FD-8756ACDCBCDE}">
  <sheetPr>
    <tabColor rgb="FF98989A"/>
  </sheetPr>
  <dimension ref="B9:S29"/>
  <sheetViews>
    <sheetView showGridLines="0" topLeftCell="B4" workbookViewId="0">
      <selection activeCell="B9" sqref="B9"/>
    </sheetView>
  </sheetViews>
  <sheetFormatPr baseColWidth="10" defaultColWidth="14.42578125" defaultRowHeight="15" customHeight="1" x14ac:dyDescent="0.2"/>
  <cols>
    <col min="1" max="1" width="14.42578125" style="30"/>
    <col min="2" max="2" width="16" style="30" customWidth="1"/>
    <col min="3" max="3" width="39.42578125" style="30" customWidth="1"/>
    <col min="4" max="6" width="15.42578125" style="30" customWidth="1"/>
    <col min="7" max="18" width="13.28515625" style="30" customWidth="1"/>
    <col min="19" max="19" width="20.140625" style="30" customWidth="1"/>
    <col min="20" max="16384" width="14.42578125" style="30"/>
  </cols>
  <sheetData>
    <row r="9" spans="2:19" ht="27.75" x14ac:dyDescent="0.5">
      <c r="B9" s="12" t="s">
        <v>9</v>
      </c>
      <c r="C9" s="12"/>
      <c r="D9" s="4"/>
      <c r="E9" s="4"/>
      <c r="F9" s="4"/>
      <c r="G9" s="4"/>
      <c r="H9" s="4"/>
      <c r="I9" s="4"/>
      <c r="J9" s="4"/>
      <c r="K9" s="4"/>
      <c r="L9" s="4"/>
      <c r="M9" s="4"/>
      <c r="N9" s="4"/>
      <c r="O9" s="4"/>
      <c r="P9" s="4"/>
    </row>
    <row r="10" spans="2:19" ht="22.5" x14ac:dyDescent="0.4">
      <c r="B10" s="11" t="s">
        <v>8</v>
      </c>
      <c r="C10" s="11"/>
      <c r="D10" s="4"/>
      <c r="E10" s="4"/>
      <c r="F10" s="4"/>
      <c r="G10" s="4"/>
      <c r="H10" s="4"/>
      <c r="I10" s="4"/>
      <c r="J10" s="4"/>
      <c r="K10" s="4"/>
      <c r="L10" s="4"/>
      <c r="M10" s="4"/>
      <c r="N10" s="4"/>
      <c r="O10" s="4"/>
      <c r="P10" s="4"/>
    </row>
    <row r="11" spans="2:19" ht="27.75" x14ac:dyDescent="0.5">
      <c r="B11" s="31" t="s">
        <v>11</v>
      </c>
      <c r="C11" s="11"/>
      <c r="D11" s="9"/>
      <c r="E11" s="8"/>
      <c r="F11" s="4"/>
      <c r="G11" s="4"/>
      <c r="H11" s="4"/>
      <c r="I11" s="4"/>
      <c r="J11" s="4"/>
      <c r="K11" s="4"/>
      <c r="L11" s="4"/>
      <c r="M11" s="4"/>
      <c r="N11" s="4"/>
      <c r="O11" s="4"/>
      <c r="P11" s="4"/>
    </row>
    <row r="12" spans="2:19" ht="27.75" x14ac:dyDescent="0.5">
      <c r="B12" s="10" t="s">
        <v>115</v>
      </c>
      <c r="C12" s="10"/>
      <c r="D12" s="9"/>
      <c r="E12" s="8"/>
      <c r="F12" s="4"/>
      <c r="G12" s="4"/>
      <c r="H12" s="4"/>
      <c r="I12" s="4"/>
      <c r="J12" s="4"/>
      <c r="K12" s="4"/>
      <c r="L12" s="4"/>
      <c r="M12" s="4"/>
      <c r="N12" s="4"/>
      <c r="O12" s="4"/>
      <c r="P12" s="4"/>
    </row>
    <row r="13" spans="2:19" ht="24" customHeight="1" x14ac:dyDescent="0.2">
      <c r="B13" s="226" t="s">
        <v>31</v>
      </c>
      <c r="C13" s="226"/>
      <c r="D13" s="226"/>
      <c r="E13" s="228" t="s">
        <v>100</v>
      </c>
      <c r="F13" s="229"/>
      <c r="G13" s="232" t="s">
        <v>47</v>
      </c>
      <c r="H13" s="233"/>
      <c r="I13" s="233"/>
      <c r="J13" s="233"/>
      <c r="K13" s="233"/>
      <c r="L13" s="233"/>
      <c r="M13" s="233"/>
      <c r="N13" s="233"/>
      <c r="O13" s="233"/>
      <c r="P13" s="233"/>
      <c r="Q13" s="233"/>
      <c r="R13" s="234"/>
      <c r="S13" s="235" t="s">
        <v>7</v>
      </c>
    </row>
    <row r="14" spans="2:19" ht="18" customHeight="1" x14ac:dyDescent="0.2">
      <c r="B14" s="227"/>
      <c r="C14" s="227"/>
      <c r="D14" s="227"/>
      <c r="E14" s="230"/>
      <c r="F14" s="231"/>
      <c r="G14" s="72" t="s">
        <v>18</v>
      </c>
      <c r="H14" s="72" t="s">
        <v>19</v>
      </c>
      <c r="I14" s="72" t="s">
        <v>20</v>
      </c>
      <c r="J14" s="72" t="s">
        <v>21</v>
      </c>
      <c r="K14" s="72" t="s">
        <v>22</v>
      </c>
      <c r="L14" s="72" t="s">
        <v>23</v>
      </c>
      <c r="M14" s="72" t="s">
        <v>24</v>
      </c>
      <c r="N14" s="72" t="s">
        <v>25</v>
      </c>
      <c r="O14" s="72" t="s">
        <v>26</v>
      </c>
      <c r="P14" s="72" t="s">
        <v>27</v>
      </c>
      <c r="Q14" s="72" t="s">
        <v>28</v>
      </c>
      <c r="R14" s="72" t="s">
        <v>29</v>
      </c>
      <c r="S14" s="236"/>
    </row>
    <row r="15" spans="2:19" ht="27.75" customHeight="1" x14ac:dyDescent="0.2">
      <c r="B15" s="237" t="s">
        <v>71</v>
      </c>
      <c r="C15" s="238"/>
      <c r="D15" s="239"/>
      <c r="E15" s="246" t="s">
        <v>13</v>
      </c>
      <c r="F15" s="247"/>
      <c r="G15" s="255">
        <v>800</v>
      </c>
      <c r="H15" s="256"/>
      <c r="I15" s="290"/>
      <c r="J15" s="289">
        <v>800</v>
      </c>
      <c r="K15" s="256"/>
      <c r="L15" s="290"/>
      <c r="M15" s="289">
        <v>700</v>
      </c>
      <c r="N15" s="256"/>
      <c r="O15" s="290"/>
      <c r="P15" s="289">
        <v>700</v>
      </c>
      <c r="Q15" s="256"/>
      <c r="R15" s="257"/>
      <c r="S15" s="57">
        <f>+G15+H15+I15+J15+K15+L15+M15+N15+O15+P15+Q15+R15</f>
        <v>3000</v>
      </c>
    </row>
    <row r="16" spans="2:19" ht="27.75" customHeight="1" x14ac:dyDescent="0.2">
      <c r="B16" s="240"/>
      <c r="C16" s="241"/>
      <c r="D16" s="242"/>
      <c r="E16" s="280" t="s">
        <v>46</v>
      </c>
      <c r="F16" s="251"/>
      <c r="G16" s="114"/>
      <c r="H16" s="115"/>
      <c r="I16" s="115"/>
      <c r="J16" s="115"/>
      <c r="K16" s="115"/>
      <c r="L16" s="115"/>
      <c r="M16" s="115"/>
      <c r="N16" s="115"/>
      <c r="O16" s="115"/>
      <c r="P16" s="115"/>
      <c r="Q16" s="115"/>
      <c r="R16" s="116"/>
      <c r="S16" s="34">
        <f>+SUM(G16:R16)</f>
        <v>0</v>
      </c>
    </row>
    <row r="17" spans="2:19" ht="27.75" customHeight="1" x14ac:dyDescent="0.2">
      <c r="B17" s="240"/>
      <c r="C17" s="241"/>
      <c r="D17" s="242"/>
      <c r="E17" s="287" t="s">
        <v>14</v>
      </c>
      <c r="F17" s="288"/>
      <c r="G17" s="117">
        <v>353</v>
      </c>
      <c r="H17" s="118">
        <v>324</v>
      </c>
      <c r="I17" s="118">
        <v>308</v>
      </c>
      <c r="J17" s="118">
        <v>282</v>
      </c>
      <c r="K17" s="118">
        <v>206</v>
      </c>
      <c r="L17" s="118">
        <v>231</v>
      </c>
      <c r="M17" s="118">
        <v>200</v>
      </c>
      <c r="N17" s="118">
        <v>211</v>
      </c>
      <c r="O17" s="118">
        <v>222</v>
      </c>
      <c r="P17" s="118">
        <v>206</v>
      </c>
      <c r="Q17" s="118">
        <v>219</v>
      </c>
      <c r="R17" s="119">
        <v>238</v>
      </c>
      <c r="S17" s="57">
        <f>+SUM(G17:R17)</f>
        <v>3000</v>
      </c>
    </row>
    <row r="18" spans="2:19" ht="27.75" x14ac:dyDescent="0.25">
      <c r="B18" s="240"/>
      <c r="C18" s="241"/>
      <c r="D18" s="242"/>
      <c r="E18" s="44"/>
      <c r="G18"/>
      <c r="H18"/>
      <c r="I18"/>
      <c r="J18"/>
      <c r="K18"/>
      <c r="L18"/>
      <c r="M18"/>
      <c r="N18"/>
      <c r="O18"/>
      <c r="P18" s="273" t="s">
        <v>154</v>
      </c>
      <c r="Q18" s="274"/>
      <c r="R18" s="275"/>
      <c r="S18" s="219">
        <f>+S17/S15</f>
        <v>1</v>
      </c>
    </row>
    <row r="19" spans="2:19" ht="27.75" x14ac:dyDescent="0.2">
      <c r="B19" s="243"/>
      <c r="C19" s="244"/>
      <c r="D19" s="245"/>
      <c r="P19" s="248" t="s">
        <v>155</v>
      </c>
      <c r="Q19" s="249"/>
      <c r="R19" s="250"/>
      <c r="S19" s="217">
        <f>+S15/S15</f>
        <v>1</v>
      </c>
    </row>
    <row r="20" spans="2:19" ht="15" customHeight="1" x14ac:dyDescent="0.2">
      <c r="B20" s="252" t="s">
        <v>49</v>
      </c>
      <c r="C20" s="253"/>
      <c r="D20" s="254"/>
    </row>
    <row r="21" spans="2:19" ht="41.25" customHeight="1" x14ac:dyDescent="0.2">
      <c r="B21" s="223" t="s">
        <v>50</v>
      </c>
      <c r="C21" s="224"/>
      <c r="D21" s="225"/>
    </row>
    <row r="25" spans="2:19" ht="78" customHeight="1" x14ac:dyDescent="0.2"/>
    <row r="26" spans="2:19" ht="15" customHeight="1" x14ac:dyDescent="0.2">
      <c r="B26" s="98"/>
      <c r="C26" s="98"/>
      <c r="D26" s="98"/>
    </row>
    <row r="27" spans="2:19" ht="15" customHeight="1" x14ac:dyDescent="0.2">
      <c r="B27" s="98"/>
      <c r="C27" s="98"/>
      <c r="D27" s="98"/>
    </row>
    <row r="28" spans="2:19" ht="15" customHeight="1" x14ac:dyDescent="0.2">
      <c r="B28" s="98"/>
      <c r="C28" s="98"/>
      <c r="D28" s="98"/>
    </row>
    <row r="29" spans="2:19" ht="15" customHeight="1" x14ac:dyDescent="0.2">
      <c r="B29" s="98"/>
      <c r="C29" s="98"/>
      <c r="D29" s="98"/>
    </row>
  </sheetData>
  <sheetProtection algorithmName="SHA-512" hashValue="wu4WEOVIMuGrfgtRBwN+IUi4TTP0wa0nhYyz+kMPhiPmcZ98Gg+hALoYUajDYX8F6rihZH2fIDdzmq10YzlpJw==" saltValue="JY2MD40QCJ+9yDuc93HPwA==" spinCount="100000" sheet="1" objects="1" scenarios="1"/>
  <mergeCells count="16">
    <mergeCell ref="B20:D20"/>
    <mergeCell ref="B21:D21"/>
    <mergeCell ref="G13:R13"/>
    <mergeCell ref="P18:R18"/>
    <mergeCell ref="P19:R19"/>
    <mergeCell ref="P15:R15"/>
    <mergeCell ref="M15:O15"/>
    <mergeCell ref="J15:L15"/>
    <mergeCell ref="G15:I15"/>
    <mergeCell ref="S13:S14"/>
    <mergeCell ref="B13:D14"/>
    <mergeCell ref="E15:F15"/>
    <mergeCell ref="E16:F16"/>
    <mergeCell ref="E17:F17"/>
    <mergeCell ref="E13:F14"/>
    <mergeCell ref="B15:D19"/>
  </mergeCells>
  <conditionalFormatting sqref="G15 J15 M15 P15 G16:R16">
    <cfRule type="cellIs" dxfId="99" priority="5" operator="lessThan">
      <formula>#REF!</formula>
    </cfRule>
    <cfRule type="cellIs" dxfId="98" priority="6" operator="greaterThan">
      <formula>#REF!</formula>
    </cfRule>
  </conditionalFormatting>
  <conditionalFormatting sqref="S15:S17">
    <cfRule type="cellIs" dxfId="97" priority="3" operator="lessThan">
      <formula>#REF!</formula>
    </cfRule>
    <cfRule type="cellIs" dxfId="96" priority="4" operator="greaterThan">
      <formula>#REF!</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1FB38-20A2-4B02-BC34-94040E0D91BE}">
  <sheetPr>
    <tabColor rgb="FF98989A"/>
  </sheetPr>
  <dimension ref="B3:P19"/>
  <sheetViews>
    <sheetView showGridLines="0" workbookViewId="0">
      <selection activeCell="B3" sqref="B3"/>
    </sheetView>
  </sheetViews>
  <sheetFormatPr baseColWidth="10" defaultColWidth="12.42578125" defaultRowHeight="18" x14ac:dyDescent="0.35"/>
  <cols>
    <col min="1" max="1" width="16.140625" style="4" customWidth="1"/>
    <col min="2" max="2" width="86.5703125" style="4" customWidth="1"/>
    <col min="3" max="3" width="39.42578125" style="4" customWidth="1"/>
    <col min="4" max="15" width="9.5703125" style="4" customWidth="1"/>
    <col min="16" max="16" width="25.140625" style="4" customWidth="1"/>
    <col min="17" max="16384" width="12.42578125" style="4"/>
  </cols>
  <sheetData>
    <row r="3" spans="2:16" ht="27.75" x14ac:dyDescent="0.5">
      <c r="B3" s="12" t="s">
        <v>9</v>
      </c>
      <c r="C3" s="12"/>
    </row>
    <row r="4" spans="2:16" ht="22.5" x14ac:dyDescent="0.4">
      <c r="B4" s="11" t="s">
        <v>8</v>
      </c>
      <c r="C4" s="11"/>
    </row>
    <row r="5" spans="2:16" ht="27.75" x14ac:dyDescent="0.5">
      <c r="B5" s="11" t="s">
        <v>11</v>
      </c>
      <c r="C5" s="11"/>
      <c r="D5" s="9"/>
      <c r="E5" s="8"/>
    </row>
    <row r="6" spans="2:16" ht="27.75" x14ac:dyDescent="0.5">
      <c r="B6" s="10" t="s">
        <v>128</v>
      </c>
      <c r="C6" s="10"/>
      <c r="D6" s="9"/>
      <c r="E6" s="8"/>
    </row>
    <row r="7" spans="2:16" ht="24" customHeight="1" x14ac:dyDescent="0.35">
      <c r="B7" s="226" t="s">
        <v>31</v>
      </c>
      <c r="C7" s="226" t="s">
        <v>100</v>
      </c>
      <c r="D7" s="232" t="s">
        <v>47</v>
      </c>
      <c r="E7" s="233"/>
      <c r="F7" s="233"/>
      <c r="G7" s="233"/>
      <c r="H7" s="233"/>
      <c r="I7" s="233"/>
      <c r="J7" s="233"/>
      <c r="K7" s="233"/>
      <c r="L7" s="233"/>
      <c r="M7" s="233"/>
      <c r="N7" s="233"/>
      <c r="O7" s="234"/>
      <c r="P7" s="235" t="s">
        <v>7</v>
      </c>
    </row>
    <row r="8" spans="2:16" x14ac:dyDescent="0.35">
      <c r="B8" s="227"/>
      <c r="C8" s="291"/>
      <c r="D8" s="72" t="s">
        <v>18</v>
      </c>
      <c r="E8" s="72" t="s">
        <v>19</v>
      </c>
      <c r="F8" s="72" t="s">
        <v>20</v>
      </c>
      <c r="G8" s="72" t="s">
        <v>21</v>
      </c>
      <c r="H8" s="72" t="s">
        <v>22</v>
      </c>
      <c r="I8" s="72" t="s">
        <v>23</v>
      </c>
      <c r="J8" s="72" t="s">
        <v>24</v>
      </c>
      <c r="K8" s="72" t="s">
        <v>25</v>
      </c>
      <c r="L8" s="72" t="s">
        <v>26</v>
      </c>
      <c r="M8" s="72" t="s">
        <v>27</v>
      </c>
      <c r="N8" s="72" t="s">
        <v>28</v>
      </c>
      <c r="O8" s="72" t="s">
        <v>29</v>
      </c>
      <c r="P8" s="236"/>
    </row>
    <row r="9" spans="2:16" ht="27.75" customHeight="1" x14ac:dyDescent="0.35">
      <c r="B9" s="285" t="s">
        <v>129</v>
      </c>
      <c r="C9" s="65" t="s">
        <v>13</v>
      </c>
      <c r="D9" s="255">
        <v>500</v>
      </c>
      <c r="E9" s="256"/>
      <c r="F9" s="290"/>
      <c r="G9" s="289">
        <v>500</v>
      </c>
      <c r="H9" s="256"/>
      <c r="I9" s="290"/>
      <c r="J9" s="289">
        <v>500</v>
      </c>
      <c r="K9" s="256"/>
      <c r="L9" s="290"/>
      <c r="M9" s="289">
        <v>500</v>
      </c>
      <c r="N9" s="256"/>
      <c r="O9" s="257"/>
      <c r="P9" s="57">
        <f>+SUM(D9:O9)</f>
        <v>2000</v>
      </c>
    </row>
    <row r="10" spans="2:16" s="7" customFormat="1" ht="27.75" x14ac:dyDescent="0.35">
      <c r="B10" s="286"/>
      <c r="C10" s="66" t="s">
        <v>46</v>
      </c>
      <c r="D10" s="90"/>
      <c r="E10" s="91"/>
      <c r="F10" s="91"/>
      <c r="G10" s="293">
        <v>132</v>
      </c>
      <c r="H10" s="259"/>
      <c r="I10" s="294"/>
      <c r="J10" s="293">
        <v>132</v>
      </c>
      <c r="K10" s="259"/>
      <c r="L10" s="294"/>
      <c r="M10" s="293">
        <v>10</v>
      </c>
      <c r="N10" s="259"/>
      <c r="O10" s="260"/>
      <c r="P10" s="34">
        <f>+D9+G10+J10+M10</f>
        <v>774</v>
      </c>
    </row>
    <row r="11" spans="2:16" s="7" customFormat="1" ht="27.75" x14ac:dyDescent="0.35">
      <c r="B11" s="286"/>
      <c r="C11" s="210" t="s">
        <v>14</v>
      </c>
      <c r="D11" s="207">
        <v>32</v>
      </c>
      <c r="E11" s="208">
        <v>29</v>
      </c>
      <c r="F11" s="208">
        <v>28</v>
      </c>
      <c r="G11" s="208">
        <v>29</v>
      </c>
      <c r="H11" s="208">
        <v>48</v>
      </c>
      <c r="I11" s="208">
        <v>31</v>
      </c>
      <c r="J11" s="208">
        <v>24</v>
      </c>
      <c r="K11" s="208">
        <v>20</v>
      </c>
      <c r="L11" s="208">
        <v>21</v>
      </c>
      <c r="M11" s="208">
        <v>432</v>
      </c>
      <c r="N11" s="208">
        <v>180</v>
      </c>
      <c r="O11" s="209">
        <v>66</v>
      </c>
      <c r="P11" s="34">
        <f>+SUM(D11:O11)</f>
        <v>940</v>
      </c>
    </row>
    <row r="12" spans="2:16" s="7" customFormat="1" ht="27.75" customHeight="1" x14ac:dyDescent="0.35">
      <c r="B12" s="286"/>
      <c r="C12" s="58" t="s">
        <v>45</v>
      </c>
      <c r="D12" s="295" t="s">
        <v>148</v>
      </c>
      <c r="E12" s="283"/>
      <c r="F12" s="283"/>
      <c r="G12" s="283"/>
      <c r="H12" s="283"/>
      <c r="I12" s="283"/>
      <c r="J12" s="283"/>
      <c r="K12" s="283"/>
      <c r="L12" s="283"/>
      <c r="M12" s="283"/>
      <c r="N12" s="283"/>
      <c r="O12" s="284"/>
      <c r="P12" s="34">
        <v>960</v>
      </c>
    </row>
    <row r="13" spans="2:16" s="7" customFormat="1" ht="27.75" customHeight="1" x14ac:dyDescent="0.35">
      <c r="B13" s="292"/>
      <c r="C13" s="106"/>
      <c r="D13"/>
      <c r="E13"/>
      <c r="F13"/>
      <c r="G13"/>
      <c r="H13"/>
      <c r="I13"/>
      <c r="J13"/>
      <c r="K13" s="273" t="s">
        <v>154</v>
      </c>
      <c r="L13" s="274"/>
      <c r="M13" s="274"/>
      <c r="N13" s="274"/>
      <c r="O13" s="275"/>
      <c r="P13" s="220">
        <f>+P11/+P12</f>
        <v>0.97916666666666663</v>
      </c>
    </row>
    <row r="14" spans="2:16" s="7" customFormat="1" ht="30.75" customHeight="1" x14ac:dyDescent="0.35">
      <c r="B14" s="96" t="s">
        <v>49</v>
      </c>
      <c r="C14" s="97"/>
      <c r="D14"/>
      <c r="E14"/>
      <c r="F14"/>
      <c r="G14"/>
      <c r="H14"/>
      <c r="I14"/>
      <c r="J14"/>
      <c r="K14" s="248" t="s">
        <v>155</v>
      </c>
      <c r="L14" s="249"/>
      <c r="M14" s="249"/>
      <c r="N14" s="249"/>
      <c r="O14" s="250"/>
      <c r="P14" s="218">
        <f>+P10/860</f>
        <v>0.9</v>
      </c>
    </row>
    <row r="15" spans="2:16" s="7" customFormat="1" ht="38.25" x14ac:dyDescent="0.35">
      <c r="B15" s="102" t="s">
        <v>127</v>
      </c>
    </row>
    <row r="16" spans="2:16" x14ac:dyDescent="0.35">
      <c r="B16" s="6"/>
    </row>
    <row r="17" spans="2:2" x14ac:dyDescent="0.35">
      <c r="B17" s="6"/>
    </row>
    <row r="18" spans="2:2" x14ac:dyDescent="0.35">
      <c r="B18" s="6"/>
    </row>
    <row r="19" spans="2:2" ht="24" x14ac:dyDescent="0.35">
      <c r="B19" s="5"/>
    </row>
  </sheetData>
  <sheetProtection algorithmName="SHA-512" hashValue="nTaR5Ysh0v6UqnuXjFjBUyEQqpEPM2e7YHW3jrWR5eGcnKdJRcwfhqQII1DcvqiT9qs3A+z80UnJMI35hHDF6A==" saltValue="j2nzE23WY7YoRZ2UwBXOgA==" spinCount="100000" sheet="1" objects="1" scenarios="1"/>
  <mergeCells count="15">
    <mergeCell ref="K14:O14"/>
    <mergeCell ref="B7:B8"/>
    <mergeCell ref="C7:C8"/>
    <mergeCell ref="D7:O7"/>
    <mergeCell ref="P7:P8"/>
    <mergeCell ref="B9:B13"/>
    <mergeCell ref="M9:O9"/>
    <mergeCell ref="J9:L9"/>
    <mergeCell ref="G9:I9"/>
    <mergeCell ref="D9:F9"/>
    <mergeCell ref="M10:O10"/>
    <mergeCell ref="J10:L10"/>
    <mergeCell ref="G10:I10"/>
    <mergeCell ref="D12:O12"/>
    <mergeCell ref="K13:O13"/>
  </mergeCells>
  <conditionalFormatting sqref="D9 G9 J9 M9">
    <cfRule type="cellIs" dxfId="95" priority="7" operator="lessThan">
      <formula>#REF!</formula>
    </cfRule>
    <cfRule type="cellIs" dxfId="94" priority="8" operator="greaterThan">
      <formula>#REF!</formula>
    </cfRule>
  </conditionalFormatting>
  <conditionalFormatting sqref="D12">
    <cfRule type="cellIs" dxfId="93" priority="1" operator="lessThan">
      <formula>#REF!</formula>
    </cfRule>
    <cfRule type="cellIs" dxfId="92" priority="2" operator="greaterThan">
      <formula>#REF!</formula>
    </cfRule>
  </conditionalFormatting>
  <conditionalFormatting sqref="D10:G10 J10 M10 D11:O11">
    <cfRule type="cellIs" dxfId="91" priority="3" operator="lessThan">
      <formula>#REF!</formula>
    </cfRule>
    <cfRule type="cellIs" dxfId="90" priority="4" operator="greaterThan">
      <formula>#REF!</formula>
    </cfRule>
  </conditionalFormatting>
  <conditionalFormatting sqref="P9:P12">
    <cfRule type="cellIs" dxfId="89" priority="5" operator="lessThan">
      <formula>#REF!</formula>
    </cfRule>
    <cfRule type="cellIs" dxfId="88" priority="6" operator="greaterThan">
      <formula>#REF!</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C309-2ECA-4E58-B140-B26AC1CD2B5F}">
  <sheetPr>
    <tabColor rgb="FF691C32"/>
  </sheetPr>
  <dimension ref="C6:Q19"/>
  <sheetViews>
    <sheetView showGridLines="0" zoomScaleNormal="100" workbookViewId="0">
      <selection activeCell="C6" sqref="C6"/>
    </sheetView>
  </sheetViews>
  <sheetFormatPr baseColWidth="10" defaultRowHeight="15" x14ac:dyDescent="0.25"/>
  <cols>
    <col min="3" max="3" width="86.5703125" customWidth="1"/>
    <col min="4" max="4" width="39.42578125" customWidth="1"/>
    <col min="5"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130</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36"/>
    </row>
    <row r="12" spans="3:17" ht="27.75" customHeight="1" x14ac:dyDescent="0.25">
      <c r="C12" s="264" t="s">
        <v>136</v>
      </c>
      <c r="D12" s="65" t="s">
        <v>13</v>
      </c>
      <c r="E12" s="255">
        <v>23225</v>
      </c>
      <c r="F12" s="256"/>
      <c r="G12" s="256"/>
      <c r="H12" s="256"/>
      <c r="I12" s="256"/>
      <c r="J12" s="256"/>
      <c r="K12" s="256"/>
      <c r="L12" s="256"/>
      <c r="M12" s="256"/>
      <c r="N12" s="256"/>
      <c r="O12" s="256"/>
      <c r="P12" s="257"/>
      <c r="Q12" s="34">
        <v>23225</v>
      </c>
    </row>
    <row r="13" spans="3:17" ht="27.75" customHeight="1" x14ac:dyDescent="0.25">
      <c r="C13" s="265"/>
      <c r="D13" s="66" t="s">
        <v>46</v>
      </c>
      <c r="E13" s="299">
        <v>24014</v>
      </c>
      <c r="F13" s="300"/>
      <c r="G13" s="300"/>
      <c r="H13" s="300"/>
      <c r="I13" s="300"/>
      <c r="J13" s="300"/>
      <c r="K13" s="300"/>
      <c r="L13" s="300"/>
      <c r="M13" s="300"/>
      <c r="N13" s="300"/>
      <c r="O13" s="300"/>
      <c r="P13" s="301"/>
      <c r="Q13" s="34">
        <v>24014</v>
      </c>
    </row>
    <row r="14" spans="3:17" ht="27.75" customHeight="1" x14ac:dyDescent="0.25">
      <c r="C14" s="265"/>
      <c r="D14" s="67" t="s">
        <v>14</v>
      </c>
      <c r="E14" s="85">
        <v>100</v>
      </c>
      <c r="F14" s="86">
        <v>200</v>
      </c>
      <c r="G14" s="86">
        <v>200</v>
      </c>
      <c r="H14" s="86">
        <v>156</v>
      </c>
      <c r="I14" s="86">
        <v>200</v>
      </c>
      <c r="J14" s="86">
        <v>201</v>
      </c>
      <c r="K14" s="115">
        <v>200</v>
      </c>
      <c r="L14" s="115">
        <v>281</v>
      </c>
      <c r="M14" s="115">
        <v>301</v>
      </c>
      <c r="N14" s="115">
        <v>208</v>
      </c>
      <c r="O14" s="115">
        <v>86</v>
      </c>
      <c r="P14" s="116">
        <v>32</v>
      </c>
      <c r="Q14" s="47">
        <f>+SUM(E14:P14)</f>
        <v>2165</v>
      </c>
    </row>
    <row r="15" spans="3:17" ht="27.75" customHeight="1" x14ac:dyDescent="0.25">
      <c r="C15" s="265"/>
      <c r="D15" s="69" t="s">
        <v>45</v>
      </c>
      <c r="E15" s="296" t="s">
        <v>33</v>
      </c>
      <c r="F15" s="297"/>
      <c r="G15" s="297"/>
      <c r="H15" s="297"/>
      <c r="I15" s="297"/>
      <c r="J15" s="297"/>
      <c r="K15" s="297"/>
      <c r="L15" s="297"/>
      <c r="M15" s="297"/>
      <c r="N15" s="297"/>
      <c r="O15" s="297"/>
      <c r="P15" s="298"/>
      <c r="Q15" s="33">
        <v>21864</v>
      </c>
    </row>
    <row r="16" spans="3:17" ht="21.75" customHeight="1" x14ac:dyDescent="0.25">
      <c r="C16" s="265"/>
      <c r="D16" s="49"/>
      <c r="L16" s="248" t="s">
        <v>151</v>
      </c>
      <c r="M16" s="249"/>
      <c r="N16" s="249"/>
      <c r="O16" s="249"/>
      <c r="P16" s="250"/>
      <c r="Q16" s="220">
        <f>((Q14+Q15)/Q15)-1</f>
        <v>9.9021222100256212E-2</v>
      </c>
    </row>
    <row r="17" spans="3:17" ht="21.75" customHeight="1" x14ac:dyDescent="0.25">
      <c r="C17" s="281"/>
      <c r="D17" s="44"/>
      <c r="L17" s="248" t="s">
        <v>30</v>
      </c>
      <c r="M17" s="249"/>
      <c r="N17" s="249"/>
      <c r="O17" s="249"/>
      <c r="P17" s="250"/>
      <c r="Q17" s="218">
        <f>((+Q13)/Q15)-1</f>
        <v>9.8335162824734645E-2</v>
      </c>
    </row>
    <row r="18" spans="3:17" ht="21.75" x14ac:dyDescent="0.25">
      <c r="C18" s="96" t="s">
        <v>49</v>
      </c>
      <c r="D18" s="44"/>
    </row>
    <row r="19" spans="3:17" ht="38.25" x14ac:dyDescent="0.25">
      <c r="C19" s="102" t="s">
        <v>96</v>
      </c>
    </row>
  </sheetData>
  <sheetProtection algorithmName="SHA-512" hashValue="2uhVXDoN2rKQiBy1568aWAbfC8OuJLzHiSw+KbWvLe9ANlHBK3N54G7H2bmFnHPFst/Knj6jJr4vAffF18mbXQ==" saltValue="RaTlmycXor0/gdWcQ+QB/w==" spinCount="100000" sheet="1" objects="1" scenarios="1"/>
  <mergeCells count="10">
    <mergeCell ref="Q10:Q11"/>
    <mergeCell ref="D10:D11"/>
    <mergeCell ref="C10:C11"/>
    <mergeCell ref="E10:P10"/>
    <mergeCell ref="E15:P15"/>
    <mergeCell ref="C12:C17"/>
    <mergeCell ref="E12:P12"/>
    <mergeCell ref="E13:P13"/>
    <mergeCell ref="L16:P16"/>
    <mergeCell ref="L17:P17"/>
  </mergeCells>
  <conditionalFormatting sqref="E13 E14:P15">
    <cfRule type="cellIs" dxfId="87" priority="5" operator="lessThan">
      <formula>#REF!</formula>
    </cfRule>
    <cfRule type="cellIs" dxfId="86" priority="6" operator="greaterThan">
      <formula>#REF!</formula>
    </cfRule>
  </conditionalFormatting>
  <conditionalFormatting sqref="Q12:Q15">
    <cfRule type="cellIs" dxfId="85" priority="3" operator="lessThan">
      <formula>#REF!</formula>
    </cfRule>
    <cfRule type="cellIs" dxfId="84" priority="4" operator="greaterThan">
      <formula>#REF!</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6D242-F27C-41D4-BA55-D112F6CCFEF7}">
  <sheetPr>
    <tabColor rgb="FF691C32"/>
  </sheetPr>
  <dimension ref="B4:P16"/>
  <sheetViews>
    <sheetView showGridLines="0" workbookViewId="0">
      <selection activeCell="B4" sqref="B4"/>
    </sheetView>
  </sheetViews>
  <sheetFormatPr baseColWidth="10" defaultColWidth="12.42578125" defaultRowHeight="18" x14ac:dyDescent="0.35"/>
  <cols>
    <col min="1" max="1" width="16.140625" style="4" customWidth="1"/>
    <col min="2" max="2" width="86.5703125" style="4" customWidth="1"/>
    <col min="3" max="3" width="39.42578125" style="4" customWidth="1"/>
    <col min="4" max="15" width="9.5703125" style="4" customWidth="1"/>
    <col min="16" max="16" width="25.140625" style="4" customWidth="1"/>
    <col min="17" max="16384" width="12.42578125" style="4"/>
  </cols>
  <sheetData>
    <row r="4" spans="2:16" ht="27.75" x14ac:dyDescent="0.5">
      <c r="B4" s="12" t="s">
        <v>9</v>
      </c>
      <c r="C4" s="12"/>
    </row>
    <row r="5" spans="2:16" ht="22.5" x14ac:dyDescent="0.4">
      <c r="B5" s="11" t="s">
        <v>8</v>
      </c>
      <c r="C5" s="11"/>
    </row>
    <row r="6" spans="2:16" ht="27.75" x14ac:dyDescent="0.5">
      <c r="B6" s="11" t="s">
        <v>32</v>
      </c>
      <c r="C6" s="11"/>
      <c r="D6" s="9"/>
      <c r="E6" s="8"/>
    </row>
    <row r="7" spans="2:16" ht="27.75" x14ac:dyDescent="0.5">
      <c r="B7" s="54" t="s">
        <v>131</v>
      </c>
      <c r="C7" s="54"/>
      <c r="D7" s="9"/>
      <c r="E7" s="8"/>
    </row>
    <row r="8" spans="2:16" ht="24" customHeight="1" x14ac:dyDescent="0.35">
      <c r="B8" s="226" t="s">
        <v>31</v>
      </c>
      <c r="C8" s="226" t="s">
        <v>100</v>
      </c>
      <c r="D8" s="302" t="s">
        <v>47</v>
      </c>
      <c r="E8" s="303"/>
      <c r="F8" s="303"/>
      <c r="G8" s="303"/>
      <c r="H8" s="303"/>
      <c r="I8" s="303"/>
      <c r="J8" s="303"/>
      <c r="K8" s="303"/>
      <c r="L8" s="303"/>
      <c r="M8" s="303"/>
      <c r="N8" s="303"/>
      <c r="O8" s="304"/>
      <c r="P8" s="235" t="s">
        <v>7</v>
      </c>
    </row>
    <row r="9" spans="2:16" ht="18" customHeight="1" x14ac:dyDescent="0.35">
      <c r="B9" s="227"/>
      <c r="C9" s="291"/>
      <c r="D9" s="83" t="s">
        <v>18</v>
      </c>
      <c r="E9" s="83" t="s">
        <v>19</v>
      </c>
      <c r="F9" s="83" t="s">
        <v>20</v>
      </c>
      <c r="G9" s="83" t="s">
        <v>21</v>
      </c>
      <c r="H9" s="83" t="s">
        <v>22</v>
      </c>
      <c r="I9" s="83" t="s">
        <v>23</v>
      </c>
      <c r="J9" s="83" t="s">
        <v>24</v>
      </c>
      <c r="K9" s="83" t="s">
        <v>25</v>
      </c>
      <c r="L9" s="83" t="s">
        <v>26</v>
      </c>
      <c r="M9" s="83" t="s">
        <v>27</v>
      </c>
      <c r="N9" s="83" t="s">
        <v>28</v>
      </c>
      <c r="O9" s="83" t="s">
        <v>29</v>
      </c>
      <c r="P9" s="236"/>
    </row>
    <row r="10" spans="2:16" s="7" customFormat="1" ht="27.75" customHeight="1" x14ac:dyDescent="0.35">
      <c r="B10" s="305" t="s">
        <v>43</v>
      </c>
      <c r="C10" s="65" t="s">
        <v>13</v>
      </c>
      <c r="D10" s="78">
        <v>0</v>
      </c>
      <c r="E10" s="79">
        <v>12</v>
      </c>
      <c r="F10" s="79">
        <v>15</v>
      </c>
      <c r="G10" s="79">
        <v>16</v>
      </c>
      <c r="H10" s="79">
        <v>18</v>
      </c>
      <c r="I10" s="79">
        <v>14</v>
      </c>
      <c r="J10" s="79">
        <v>14</v>
      </c>
      <c r="K10" s="79">
        <v>15</v>
      </c>
      <c r="L10" s="79">
        <v>16</v>
      </c>
      <c r="M10" s="79">
        <v>12</v>
      </c>
      <c r="N10" s="79">
        <v>8</v>
      </c>
      <c r="O10" s="80">
        <v>0</v>
      </c>
      <c r="P10" s="84">
        <f>+D10+E10+F10+G10+H10+I10+J10+K10+L10+M10+N10+O10</f>
        <v>140</v>
      </c>
    </row>
    <row r="11" spans="2:16" ht="27.75" x14ac:dyDescent="0.35">
      <c r="B11" s="306"/>
      <c r="C11" s="66" t="s">
        <v>46</v>
      </c>
      <c r="D11" s="88"/>
      <c r="E11" s="89"/>
      <c r="F11" s="89"/>
      <c r="G11" s="89"/>
      <c r="H11" s="89"/>
      <c r="I11" s="89"/>
      <c r="J11" s="293">
        <v>52</v>
      </c>
      <c r="K11" s="259"/>
      <c r="L11" s="294"/>
      <c r="M11" s="293">
        <v>63</v>
      </c>
      <c r="N11" s="259"/>
      <c r="O11" s="260"/>
      <c r="P11" s="34">
        <f>+D10+E10+F10+G10+H10+I10+J11+M11</f>
        <v>190</v>
      </c>
    </row>
    <row r="12" spans="2:16" ht="27.75" customHeight="1" x14ac:dyDescent="0.35">
      <c r="B12" s="306"/>
      <c r="C12" s="70" t="s">
        <v>14</v>
      </c>
      <c r="D12" s="174">
        <v>22</v>
      </c>
      <c r="E12" s="129">
        <v>17</v>
      </c>
      <c r="F12" s="129">
        <v>16</v>
      </c>
      <c r="G12" s="129">
        <v>23</v>
      </c>
      <c r="H12" s="129">
        <v>26</v>
      </c>
      <c r="I12" s="129">
        <v>14</v>
      </c>
      <c r="J12" s="129">
        <v>12</v>
      </c>
      <c r="K12" s="205">
        <v>15</v>
      </c>
      <c r="L12" s="205">
        <v>22</v>
      </c>
      <c r="M12" s="205">
        <v>32</v>
      </c>
      <c r="N12" s="205">
        <v>10</v>
      </c>
      <c r="O12" s="206">
        <v>18</v>
      </c>
      <c r="P12" s="33">
        <f>+SUM(D12:O12)</f>
        <v>227</v>
      </c>
    </row>
    <row r="13" spans="2:16" ht="27.75" customHeight="1" x14ac:dyDescent="0.35">
      <c r="B13" s="306"/>
      <c r="K13" s="273" t="s">
        <v>154</v>
      </c>
      <c r="L13" s="274"/>
      <c r="M13" s="274"/>
      <c r="N13" s="274"/>
      <c r="O13" s="275"/>
      <c r="P13" s="220">
        <f>+P12/P11</f>
        <v>1.1947368421052631</v>
      </c>
    </row>
    <row r="14" spans="2:16" ht="27.75" customHeight="1" x14ac:dyDescent="0.35">
      <c r="B14" s="307"/>
      <c r="K14" s="248" t="s">
        <v>155</v>
      </c>
      <c r="L14" s="249"/>
      <c r="M14" s="249"/>
      <c r="N14" s="249"/>
      <c r="O14" s="250"/>
      <c r="P14" s="218">
        <f>+P11/P11</f>
        <v>1</v>
      </c>
    </row>
    <row r="15" spans="2:16" x14ac:dyDescent="0.35">
      <c r="B15" s="96" t="s">
        <v>49</v>
      </c>
    </row>
    <row r="16" spans="2:16" ht="38.25" x14ac:dyDescent="0.35">
      <c r="B16" s="102" t="s">
        <v>55</v>
      </c>
    </row>
  </sheetData>
  <sheetProtection algorithmName="SHA-512" hashValue="ajcMhwsF9ph93Y0A2BtRLrXRGwUeHIkVNwpFkhGPHU+S0Xb+SMWy/PkbGzASyDK85xCds/eyn2FNa3PSkv1xDw==" saltValue="CCDb07iIWZLQJShU7FZ5QQ==" spinCount="100000" sheet="1" objects="1" scenarios="1"/>
  <mergeCells count="9">
    <mergeCell ref="P8:P9"/>
    <mergeCell ref="D8:O8"/>
    <mergeCell ref="B8:B9"/>
    <mergeCell ref="C8:C9"/>
    <mergeCell ref="J11:L11"/>
    <mergeCell ref="M11:O11"/>
    <mergeCell ref="B10:B14"/>
    <mergeCell ref="K13:O13"/>
    <mergeCell ref="K14:O14"/>
  </mergeCells>
  <phoneticPr fontId="31" type="noConversion"/>
  <conditionalFormatting sqref="D12:J12">
    <cfRule type="cellIs" dxfId="83" priority="1" operator="lessThan">
      <formula>#REF!</formula>
    </cfRule>
    <cfRule type="cellIs" dxfId="82" priority="2" operator="greaterThan">
      <formula>#REF!</formula>
    </cfRule>
  </conditionalFormatting>
  <conditionalFormatting sqref="D10:O10">
    <cfRule type="cellIs" dxfId="81" priority="15" operator="lessThan">
      <formula>#REF!</formula>
    </cfRule>
    <cfRule type="cellIs" dxfId="80" priority="16" operator="greaterThan">
      <formula>#REF!</formula>
    </cfRule>
  </conditionalFormatting>
  <conditionalFormatting sqref="K12:O12">
    <cfRule type="cellIs" dxfId="79" priority="5" operator="lessThan">
      <formula>#REF!</formula>
    </cfRule>
    <cfRule type="cellIs" dxfId="78" priority="6" operator="greaterThan">
      <formula>#REF!</formula>
    </cfRule>
  </conditionalFormatting>
  <conditionalFormatting sqref="P10:P12">
    <cfRule type="cellIs" dxfId="77" priority="3" operator="lessThan">
      <formula>#REF!</formula>
    </cfRule>
    <cfRule type="cellIs" dxfId="76" priority="4" operator="greaterThan">
      <formula>#REF!</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7CE1-303E-4A8B-988A-E691E6AEEBC1}">
  <sheetPr>
    <tabColor rgb="FF691C32"/>
  </sheetPr>
  <dimension ref="C6:Q19"/>
  <sheetViews>
    <sheetView showGridLines="0" topLeftCell="C1" workbookViewId="0">
      <selection activeCell="C6" sqref="C6"/>
    </sheetView>
  </sheetViews>
  <sheetFormatPr baseColWidth="10" defaultRowHeight="15" x14ac:dyDescent="0.25"/>
  <cols>
    <col min="3" max="3" width="86.5703125" customWidth="1"/>
    <col min="4" max="4" width="39.42578125" customWidth="1"/>
    <col min="5" max="11" width="9.5703125" customWidth="1"/>
    <col min="12" max="12" width="9.85546875" customWidth="1"/>
    <col min="13" max="14" width="9.5703125" customWidth="1"/>
    <col min="15" max="15" width="9.7109375" customWidth="1"/>
    <col min="16" max="16" width="9.5703125" customWidth="1"/>
    <col min="17" max="17" width="25.140625" customWidth="1"/>
  </cols>
  <sheetData>
    <row r="6" spans="3:17" ht="27.75" x14ac:dyDescent="0.5">
      <c r="C6" s="12" t="s">
        <v>9</v>
      </c>
      <c r="D6" s="12"/>
      <c r="E6" s="4"/>
      <c r="F6" s="4"/>
      <c r="G6" s="4"/>
      <c r="H6" s="4"/>
      <c r="I6" s="4"/>
      <c r="J6" s="4"/>
      <c r="K6" s="4"/>
      <c r="L6" s="4"/>
      <c r="M6" s="4"/>
      <c r="N6" s="4"/>
      <c r="O6" s="4"/>
      <c r="P6" s="4"/>
      <c r="Q6" s="4"/>
    </row>
    <row r="7" spans="3:17" ht="22.5" x14ac:dyDescent="0.4">
      <c r="C7" s="11" t="s">
        <v>8</v>
      </c>
      <c r="D7" s="11"/>
      <c r="E7" s="4"/>
      <c r="F7" s="4"/>
      <c r="G7" s="4"/>
      <c r="H7" s="4"/>
      <c r="I7" s="4"/>
      <c r="J7" s="4"/>
      <c r="K7" s="4"/>
      <c r="L7" s="4"/>
      <c r="M7" s="4"/>
      <c r="N7" s="4"/>
      <c r="O7" s="4"/>
      <c r="P7" s="4"/>
      <c r="Q7" s="4"/>
    </row>
    <row r="8" spans="3:17" ht="27.75" x14ac:dyDescent="0.5">
      <c r="C8" s="11" t="s">
        <v>32</v>
      </c>
      <c r="D8" s="11"/>
      <c r="E8" s="9"/>
      <c r="F8" s="8"/>
      <c r="G8" s="4"/>
      <c r="H8" s="4"/>
      <c r="I8" s="4"/>
      <c r="J8" s="4"/>
      <c r="K8" s="4"/>
      <c r="L8" s="4"/>
      <c r="M8" s="4"/>
      <c r="N8" s="4"/>
      <c r="O8" s="4"/>
      <c r="P8" s="4"/>
      <c r="Q8" s="4"/>
    </row>
    <row r="9" spans="3:17" ht="27.75" x14ac:dyDescent="0.5">
      <c r="C9" s="10" t="s">
        <v>132</v>
      </c>
      <c r="D9" s="10"/>
      <c r="E9" s="9"/>
      <c r="F9" s="8"/>
      <c r="G9" s="4"/>
      <c r="H9" s="4"/>
      <c r="I9" s="4"/>
      <c r="J9" s="4"/>
      <c r="K9" s="4"/>
      <c r="L9" s="4"/>
      <c r="M9" s="4"/>
      <c r="N9" s="4"/>
      <c r="O9" s="4"/>
      <c r="P9" s="4"/>
      <c r="Q9" s="4"/>
    </row>
    <row r="10" spans="3:17" ht="24" customHeight="1" x14ac:dyDescent="0.25">
      <c r="C10" s="226" t="s">
        <v>31</v>
      </c>
      <c r="D10" s="226" t="s">
        <v>100</v>
      </c>
      <c r="E10" s="232" t="s">
        <v>47</v>
      </c>
      <c r="F10" s="233"/>
      <c r="G10" s="233"/>
      <c r="H10" s="233"/>
      <c r="I10" s="233"/>
      <c r="J10" s="233"/>
      <c r="K10" s="233"/>
      <c r="L10" s="233"/>
      <c r="M10" s="233"/>
      <c r="N10" s="233"/>
      <c r="O10" s="233"/>
      <c r="P10" s="234"/>
      <c r="Q10" s="235" t="s">
        <v>7</v>
      </c>
    </row>
    <row r="11" spans="3:17" ht="18" customHeight="1" x14ac:dyDescent="0.25">
      <c r="C11" s="227"/>
      <c r="D11" s="291"/>
      <c r="E11" s="72" t="s">
        <v>18</v>
      </c>
      <c r="F11" s="72" t="s">
        <v>19</v>
      </c>
      <c r="G11" s="72" t="s">
        <v>20</v>
      </c>
      <c r="H11" s="72" t="s">
        <v>21</v>
      </c>
      <c r="I11" s="72" t="s">
        <v>22</v>
      </c>
      <c r="J11" s="72" t="s">
        <v>23</v>
      </c>
      <c r="K11" s="72" t="s">
        <v>24</v>
      </c>
      <c r="L11" s="72" t="s">
        <v>25</v>
      </c>
      <c r="M11" s="72" t="s">
        <v>26</v>
      </c>
      <c r="N11" s="72" t="s">
        <v>27</v>
      </c>
      <c r="O11" s="72" t="s">
        <v>28</v>
      </c>
      <c r="P11" s="72" t="s">
        <v>29</v>
      </c>
      <c r="Q11" s="276"/>
    </row>
    <row r="12" spans="3:17" ht="27.75" customHeight="1" x14ac:dyDescent="0.25">
      <c r="C12" s="264" t="s">
        <v>137</v>
      </c>
      <c r="D12" s="65" t="s">
        <v>13</v>
      </c>
      <c r="E12" s="73">
        <v>250</v>
      </c>
      <c r="F12" s="74">
        <v>150</v>
      </c>
      <c r="G12" s="74">
        <v>1400</v>
      </c>
      <c r="H12" s="74">
        <v>6000</v>
      </c>
      <c r="I12" s="74">
        <v>9000</v>
      </c>
      <c r="J12" s="74">
        <v>8000</v>
      </c>
      <c r="K12" s="74">
        <v>8200</v>
      </c>
      <c r="L12" s="74">
        <v>8400</v>
      </c>
      <c r="M12" s="74">
        <v>8600</v>
      </c>
      <c r="N12" s="74">
        <v>8500</v>
      </c>
      <c r="O12" s="74">
        <v>7350</v>
      </c>
      <c r="P12" s="75">
        <v>4440</v>
      </c>
      <c r="Q12" s="34">
        <f>+E12+F12+G12+H12+I12+J12+K12+L12+M12+N12+O12+P12</f>
        <v>70290</v>
      </c>
    </row>
    <row r="13" spans="3:17" ht="27.75" customHeight="1" x14ac:dyDescent="0.25">
      <c r="C13" s="265"/>
      <c r="D13" s="66" t="s">
        <v>46</v>
      </c>
      <c r="E13" s="88"/>
      <c r="F13" s="89"/>
      <c r="G13" s="89"/>
      <c r="H13" s="89"/>
      <c r="I13" s="89"/>
      <c r="J13" s="89"/>
      <c r="K13" s="293">
        <v>37238</v>
      </c>
      <c r="L13" s="259"/>
      <c r="M13" s="294"/>
      <c r="N13" s="293">
        <v>56713</v>
      </c>
      <c r="O13" s="259"/>
      <c r="P13" s="260"/>
      <c r="Q13" s="34">
        <f>+E12+F12+G12+H12+I12+J12+K13+N13</f>
        <v>118751</v>
      </c>
    </row>
    <row r="14" spans="3:17" ht="27.75" customHeight="1" x14ac:dyDescent="0.25">
      <c r="C14" s="265"/>
      <c r="D14" s="67" t="s">
        <v>14</v>
      </c>
      <c r="E14" s="81">
        <v>3151</v>
      </c>
      <c r="F14" s="82">
        <v>5090</v>
      </c>
      <c r="G14" s="82">
        <v>7977</v>
      </c>
      <c r="H14" s="82">
        <v>12551</v>
      </c>
      <c r="I14" s="82">
        <v>11455</v>
      </c>
      <c r="J14" s="82">
        <v>8877</v>
      </c>
      <c r="K14" s="82">
        <v>11940</v>
      </c>
      <c r="L14" s="91">
        <v>16869</v>
      </c>
      <c r="M14" s="91">
        <v>6741</v>
      </c>
      <c r="N14" s="91">
        <v>11443</v>
      </c>
      <c r="O14" s="91">
        <v>14742</v>
      </c>
      <c r="P14" s="92">
        <v>11862</v>
      </c>
      <c r="Q14" s="34">
        <f>+SUM(E14:P14)</f>
        <v>122698</v>
      </c>
    </row>
    <row r="15" spans="3:17" ht="27.75" customHeight="1" x14ac:dyDescent="0.25">
      <c r="C15" s="265"/>
      <c r="D15" s="69" t="s">
        <v>45</v>
      </c>
      <c r="E15" s="266" t="s">
        <v>97</v>
      </c>
      <c r="F15" s="267"/>
      <c r="G15" s="267"/>
      <c r="H15" s="267"/>
      <c r="I15" s="267"/>
      <c r="J15" s="267"/>
      <c r="K15" s="267"/>
      <c r="L15" s="267"/>
      <c r="M15" s="267"/>
      <c r="N15" s="268"/>
      <c r="O15" s="268"/>
      <c r="P15" s="269"/>
      <c r="Q15" s="33">
        <v>125000</v>
      </c>
    </row>
    <row r="16" spans="3:17" ht="26.25" customHeight="1" x14ac:dyDescent="0.25">
      <c r="C16" s="265"/>
      <c r="D16" s="43"/>
      <c r="E16" s="49"/>
      <c r="F16" s="49"/>
      <c r="G16" s="49"/>
      <c r="H16" s="49"/>
      <c r="I16" s="49"/>
      <c r="J16" s="49"/>
      <c r="K16" s="49"/>
      <c r="L16" s="273" t="s">
        <v>154</v>
      </c>
      <c r="M16" s="274"/>
      <c r="N16" s="274"/>
      <c r="O16" s="274"/>
      <c r="P16" s="275"/>
      <c r="Q16" s="221">
        <f>+Q14/Q15</f>
        <v>0.98158400000000001</v>
      </c>
    </row>
    <row r="17" spans="3:17" ht="26.25" customHeight="1" x14ac:dyDescent="0.25">
      <c r="C17" s="281"/>
      <c r="L17" s="248" t="s">
        <v>155</v>
      </c>
      <c r="M17" s="249"/>
      <c r="N17" s="249"/>
      <c r="O17" s="249"/>
      <c r="P17" s="250"/>
      <c r="Q17" s="222">
        <f>+Q13/Q15</f>
        <v>0.95000799999999996</v>
      </c>
    </row>
    <row r="18" spans="3:17" ht="23.25" x14ac:dyDescent="0.35">
      <c r="C18" s="96" t="s">
        <v>49</v>
      </c>
      <c r="Q18" s="87"/>
    </row>
    <row r="19" spans="3:17" ht="38.25" x14ac:dyDescent="0.25">
      <c r="C19" s="102" t="s">
        <v>56</v>
      </c>
      <c r="P19" s="308"/>
      <c r="Q19" s="308"/>
    </row>
  </sheetData>
  <sheetProtection algorithmName="SHA-512" hashValue="FmfIslCbMDh68/wAdVvROqMB39Nho88Fg/qoWoaQweO24Ox6+JRWI0yKj7ll9vhQNnU5n4P8glYH5SNKLSjgBg==" saltValue="u5vXAcUuAJK8LRAlgyEB2g==" spinCount="100000" sheet="1" objects="1" scenarios="1"/>
  <mergeCells count="11">
    <mergeCell ref="P19:Q19"/>
    <mergeCell ref="D10:D11"/>
    <mergeCell ref="C12:C17"/>
    <mergeCell ref="Q10:Q11"/>
    <mergeCell ref="C10:C11"/>
    <mergeCell ref="E10:P10"/>
    <mergeCell ref="E15:P15"/>
    <mergeCell ref="N13:P13"/>
    <mergeCell ref="K13:M13"/>
    <mergeCell ref="L16:P16"/>
    <mergeCell ref="L17:P17"/>
  </mergeCells>
  <conditionalFormatting sqref="E14:K14">
    <cfRule type="cellIs" dxfId="75" priority="1" operator="lessThan">
      <formula>#REF!</formula>
    </cfRule>
    <cfRule type="cellIs" dxfId="74" priority="2" operator="greaterThan">
      <formula>#REF!</formula>
    </cfRule>
  </conditionalFormatting>
  <conditionalFormatting sqref="E15:P15">
    <cfRule type="cellIs" dxfId="73" priority="9" operator="lessThan">
      <formula>#REF!</formula>
    </cfRule>
    <cfRule type="cellIs" dxfId="72" priority="10" operator="greaterThan">
      <formula>#REF!</formula>
    </cfRule>
  </conditionalFormatting>
  <conditionalFormatting sqref="Q12:Q17">
    <cfRule type="cellIs" dxfId="71" priority="3" operator="lessThan">
      <formula>#REF!</formula>
    </cfRule>
    <cfRule type="cellIs" dxfId="70" priority="4" operator="greaterThan">
      <formula>#REF!</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Resumen</vt:lpstr>
      <vt:lpstr>F01.1</vt:lpstr>
      <vt:lpstr>P01.1 y P01.2</vt:lpstr>
      <vt:lpstr>C01.1 y A04.1</vt:lpstr>
      <vt:lpstr>C01.2</vt:lpstr>
      <vt:lpstr>C01.3</vt:lpstr>
      <vt:lpstr>C01.4</vt:lpstr>
      <vt:lpstr>C04.1</vt:lpstr>
      <vt:lpstr>C04.2</vt:lpstr>
      <vt:lpstr>C04.3</vt:lpstr>
      <vt:lpstr>C05.1</vt:lpstr>
      <vt:lpstr>C06.1</vt:lpstr>
      <vt:lpstr>C07.1 y A01.1</vt:lpstr>
      <vt:lpstr>A01.1</vt:lpstr>
      <vt:lpstr>A02.1</vt:lpstr>
      <vt:lpstr>A03.1</vt:lpstr>
      <vt:lpstr>A05.1</vt:lpstr>
      <vt:lpstr>A01.4</vt:lpstr>
      <vt:lpstr>A01.5</vt:lpstr>
      <vt:lpstr>A01.6</vt:lpstr>
      <vt:lpstr>A01.7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Tostado Hernandez</dc:creator>
  <cp:lastModifiedBy>Info.tae</cp:lastModifiedBy>
  <cp:lastPrinted>2023-07-28T16:48:05Z</cp:lastPrinted>
  <dcterms:created xsi:type="dcterms:W3CDTF">2023-07-28T16:26:31Z</dcterms:created>
  <dcterms:modified xsi:type="dcterms:W3CDTF">2024-02-16T18:19:00Z</dcterms:modified>
</cp:coreProperties>
</file>